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华为\Desktop\"/>
    </mc:Choice>
  </mc:AlternateContent>
  <bookViews>
    <workbookView windowWidth="21600" windowHeight="10455"/>
  </bookViews>
  <sheets>
    <sheet name="网审通过123" sheetId="1" r:id="rId1"/>
  </sheets>
  <definedNames>
    <definedName name="_xlnm._FilterDatabase" localSheetId="0" hidden="1">网审通过123!$A$2:$XEK$1048553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8" name="ID_84FB7FD4006145C1B66FA3A6240AA8AA"/>
        <xdr:cNvPicPr/>
      </xdr:nvPicPr>
      <xdr:blipFill>
        <a:blip r:embed="rId1"/>
        <a:stretch>
          <a:fillRect/>
        </a:stretch>
      </xdr:blipFill>
      <xdr:spPr>
        <a:xfrm>
          <a:off x="11017250" y="666750"/>
          <a:ext cx="581025" cy="330200"/>
        </a:xfrm>
        <a:prstGeom prst="rect">
          <a:avLst/>
        </a:prstGeom>
      </xdr:spPr>
    </xdr:pic>
  </etc:cellImage>
  <etc:cellImage>
    <xdr:pic>
      <xdr:nvPicPr>
        <xdr:cNvPr id="245" name="ID_708EA9B7CCD6485A9D5B4D80DBAACEA4"/>
        <xdr:cNvPicPr/>
      </xdr:nvPicPr>
      <xdr:blipFill>
        <a:blip r:embed="rId2"/>
        <a:stretch>
          <a:fillRect/>
        </a:stretch>
      </xdr:blipFill>
      <xdr:spPr>
        <a:xfrm>
          <a:off x="10788650" y="40338375"/>
          <a:ext cx="1054100" cy="314325"/>
        </a:xfrm>
        <a:prstGeom prst="rect">
          <a:avLst/>
        </a:prstGeom>
      </xdr:spPr>
    </xdr:pic>
  </etc:cellImage>
  <etc:cellImage>
    <xdr:pic>
      <xdr:nvPicPr>
        <xdr:cNvPr id="247" name="ID_A7BD2B06BB324F97BA9ED3D969C0AB63"/>
        <xdr:cNvPicPr/>
      </xdr:nvPicPr>
      <xdr:blipFill>
        <a:blip r:embed="rId3"/>
        <a:stretch>
          <a:fillRect/>
        </a:stretch>
      </xdr:blipFill>
      <xdr:spPr>
        <a:xfrm>
          <a:off x="11150600" y="40671750"/>
          <a:ext cx="323850" cy="330200"/>
        </a:xfrm>
        <a:prstGeom prst="rect">
          <a:avLst/>
        </a:prstGeom>
      </xdr:spPr>
    </xdr:pic>
  </etc:cellImage>
  <etc:cellImage>
    <xdr:pic>
      <xdr:nvPicPr>
        <xdr:cNvPr id="237" name="ID_707D515F9B0C439A81C23C575EE3A12B"/>
        <xdr:cNvPicPr/>
      </xdr:nvPicPr>
      <xdr:blipFill>
        <a:blip r:embed="rId4"/>
        <a:stretch>
          <a:fillRect/>
        </a:stretch>
      </xdr:blipFill>
      <xdr:spPr>
        <a:xfrm>
          <a:off x="10836275" y="39004875"/>
          <a:ext cx="942975" cy="330200"/>
        </a:xfrm>
        <a:prstGeom prst="rect">
          <a:avLst/>
        </a:prstGeom>
      </xdr:spPr>
    </xdr:pic>
  </etc:cellImage>
  <etc:cellImage>
    <xdr:pic>
      <xdr:nvPicPr>
        <xdr:cNvPr id="227" name="ID_5638A28202204BBEA3D71E8208145F72"/>
        <xdr:cNvPicPr/>
      </xdr:nvPicPr>
      <xdr:blipFill>
        <a:blip r:embed="rId5"/>
        <a:stretch>
          <a:fillRect/>
        </a:stretch>
      </xdr:blipFill>
      <xdr:spPr>
        <a:xfrm>
          <a:off x="10912475" y="37338000"/>
          <a:ext cx="800100" cy="330200"/>
        </a:xfrm>
        <a:prstGeom prst="rect">
          <a:avLst/>
        </a:prstGeom>
      </xdr:spPr>
    </xdr:pic>
  </etc:cellImage>
  <etc:cellImage>
    <xdr:pic>
      <xdr:nvPicPr>
        <xdr:cNvPr id="225" name="ID_7D6C51F9DDBF4BA197AD482190AA083B"/>
        <xdr:cNvPicPr/>
      </xdr:nvPicPr>
      <xdr:blipFill>
        <a:blip r:embed="rId6"/>
        <a:stretch>
          <a:fillRect/>
        </a:stretch>
      </xdr:blipFill>
      <xdr:spPr>
        <a:xfrm>
          <a:off x="10950575" y="37004625"/>
          <a:ext cx="723900" cy="330200"/>
        </a:xfrm>
        <a:prstGeom prst="rect">
          <a:avLst/>
        </a:prstGeom>
      </xdr:spPr>
    </xdr:pic>
  </etc:cellImage>
  <etc:cellImage>
    <xdr:pic>
      <xdr:nvPicPr>
        <xdr:cNvPr id="223" name="ID_FF1B74E42ADF49DA82E6610999007B27"/>
        <xdr:cNvPicPr/>
      </xdr:nvPicPr>
      <xdr:blipFill>
        <a:blip r:embed="rId7"/>
        <a:stretch>
          <a:fillRect/>
        </a:stretch>
      </xdr:blipFill>
      <xdr:spPr>
        <a:xfrm>
          <a:off x="10998200" y="36671250"/>
          <a:ext cx="628650" cy="330200"/>
        </a:xfrm>
        <a:prstGeom prst="rect">
          <a:avLst/>
        </a:prstGeom>
      </xdr:spPr>
    </xdr:pic>
  </etc:cellImage>
  <etc:cellImage>
    <xdr:pic>
      <xdr:nvPicPr>
        <xdr:cNvPr id="219" name="ID_6110BB5B4C254FECBBEAE6E338F1C01B"/>
        <xdr:cNvPicPr/>
      </xdr:nvPicPr>
      <xdr:blipFill>
        <a:blip r:embed="rId8"/>
        <a:stretch>
          <a:fillRect/>
        </a:stretch>
      </xdr:blipFill>
      <xdr:spPr>
        <a:xfrm>
          <a:off x="11150600" y="36004500"/>
          <a:ext cx="323850" cy="330200"/>
        </a:xfrm>
        <a:prstGeom prst="rect">
          <a:avLst/>
        </a:prstGeom>
      </xdr:spPr>
    </xdr:pic>
  </etc:cellImage>
  <etc:cellImage>
    <xdr:pic>
      <xdr:nvPicPr>
        <xdr:cNvPr id="217" name="ID_6E5449F529AB4643A2733C63A990F1D8"/>
        <xdr:cNvPicPr/>
      </xdr:nvPicPr>
      <xdr:blipFill>
        <a:blip r:embed="rId9"/>
        <a:stretch>
          <a:fillRect/>
        </a:stretch>
      </xdr:blipFill>
      <xdr:spPr>
        <a:xfrm>
          <a:off x="11074400" y="35671125"/>
          <a:ext cx="466725" cy="330200"/>
        </a:xfrm>
        <a:prstGeom prst="rect">
          <a:avLst/>
        </a:prstGeom>
      </xdr:spPr>
    </xdr:pic>
  </etc:cellImage>
  <etc:cellImage>
    <xdr:pic>
      <xdr:nvPicPr>
        <xdr:cNvPr id="215" name="ID_891D5E0BAB464D2ABED892C4B85DB95F"/>
        <xdr:cNvPicPr/>
      </xdr:nvPicPr>
      <xdr:blipFill>
        <a:blip r:embed="rId10"/>
        <a:stretch>
          <a:fillRect/>
        </a:stretch>
      </xdr:blipFill>
      <xdr:spPr>
        <a:xfrm>
          <a:off x="11093450" y="35337750"/>
          <a:ext cx="438150" cy="330200"/>
        </a:xfrm>
        <a:prstGeom prst="rect">
          <a:avLst/>
        </a:prstGeom>
      </xdr:spPr>
    </xdr:pic>
  </etc:cellImage>
  <etc:cellImage>
    <xdr:pic>
      <xdr:nvPicPr>
        <xdr:cNvPr id="207" name="ID_5B2988A5CEAD4DC49C84FE191F6600C0"/>
        <xdr:cNvPicPr/>
      </xdr:nvPicPr>
      <xdr:blipFill>
        <a:blip r:embed="rId11"/>
        <a:stretch>
          <a:fillRect/>
        </a:stretch>
      </xdr:blipFill>
      <xdr:spPr>
        <a:xfrm>
          <a:off x="11179175" y="34004250"/>
          <a:ext cx="266700" cy="330200"/>
        </a:xfrm>
        <a:prstGeom prst="rect">
          <a:avLst/>
        </a:prstGeom>
      </xdr:spPr>
    </xdr:pic>
  </etc:cellImage>
  <etc:cellImage>
    <xdr:pic>
      <xdr:nvPicPr>
        <xdr:cNvPr id="203" name="ID_CCF3373A28FD4433B5E3AD6FE8C8634D"/>
        <xdr:cNvPicPr/>
      </xdr:nvPicPr>
      <xdr:blipFill>
        <a:blip r:embed="rId12"/>
        <a:stretch>
          <a:fillRect/>
        </a:stretch>
      </xdr:blipFill>
      <xdr:spPr>
        <a:xfrm>
          <a:off x="11093450" y="33337500"/>
          <a:ext cx="438150" cy="330200"/>
        </a:xfrm>
        <a:prstGeom prst="rect">
          <a:avLst/>
        </a:prstGeom>
      </xdr:spPr>
    </xdr:pic>
  </etc:cellImage>
  <etc:cellImage>
    <xdr:pic>
      <xdr:nvPicPr>
        <xdr:cNvPr id="197" name="ID_A87CEDAFED0F435DB7F2275982D0B730"/>
        <xdr:cNvPicPr/>
      </xdr:nvPicPr>
      <xdr:blipFill>
        <a:blip r:embed="rId13"/>
        <a:stretch>
          <a:fillRect/>
        </a:stretch>
      </xdr:blipFill>
      <xdr:spPr>
        <a:xfrm>
          <a:off x="11160125" y="32337375"/>
          <a:ext cx="304800" cy="330200"/>
        </a:xfrm>
        <a:prstGeom prst="rect">
          <a:avLst/>
        </a:prstGeom>
      </xdr:spPr>
    </xdr:pic>
  </etc:cellImage>
  <etc:cellImage>
    <xdr:pic>
      <xdr:nvPicPr>
        <xdr:cNvPr id="171" name="ID_83D1B34AE519412CB7DC606D98BE109D"/>
        <xdr:cNvPicPr/>
      </xdr:nvPicPr>
      <xdr:blipFill>
        <a:blip r:embed="rId14"/>
        <a:stretch>
          <a:fillRect/>
        </a:stretch>
      </xdr:blipFill>
      <xdr:spPr>
        <a:xfrm>
          <a:off x="10969625" y="28003500"/>
          <a:ext cx="676275" cy="330200"/>
        </a:xfrm>
        <a:prstGeom prst="rect">
          <a:avLst/>
        </a:prstGeom>
      </xdr:spPr>
    </xdr:pic>
  </etc:cellImage>
  <etc:cellImage>
    <xdr:pic>
      <xdr:nvPicPr>
        <xdr:cNvPr id="175" name="ID_1434EEC885FE476EBE404596EF9F24B4"/>
        <xdr:cNvPicPr/>
      </xdr:nvPicPr>
      <xdr:blipFill>
        <a:blip r:embed="rId15"/>
        <a:stretch>
          <a:fillRect/>
        </a:stretch>
      </xdr:blipFill>
      <xdr:spPr>
        <a:xfrm>
          <a:off x="11112500" y="28670250"/>
          <a:ext cx="390525" cy="330200"/>
        </a:xfrm>
        <a:prstGeom prst="rect">
          <a:avLst/>
        </a:prstGeom>
      </xdr:spPr>
    </xdr:pic>
  </etc:cellImage>
  <etc:cellImage>
    <xdr:pic>
      <xdr:nvPicPr>
        <xdr:cNvPr id="179" name="ID_3B4E04C3E7AF4041AB8A9A298780D14B"/>
        <xdr:cNvPicPr/>
      </xdr:nvPicPr>
      <xdr:blipFill>
        <a:blip r:embed="rId16"/>
        <a:stretch>
          <a:fillRect/>
        </a:stretch>
      </xdr:blipFill>
      <xdr:spPr>
        <a:xfrm>
          <a:off x="10902950" y="29337000"/>
          <a:ext cx="809625" cy="330200"/>
        </a:xfrm>
        <a:prstGeom prst="rect">
          <a:avLst/>
        </a:prstGeom>
      </xdr:spPr>
    </xdr:pic>
  </etc:cellImage>
  <etc:cellImage>
    <xdr:pic>
      <xdr:nvPicPr>
        <xdr:cNvPr id="181" name="ID_28BC66150A6F404BA02E8B40F21D25D9"/>
        <xdr:cNvPicPr/>
      </xdr:nvPicPr>
      <xdr:blipFill>
        <a:blip r:embed="rId17"/>
        <a:stretch>
          <a:fillRect/>
        </a:stretch>
      </xdr:blipFill>
      <xdr:spPr>
        <a:xfrm>
          <a:off x="11150600" y="29670375"/>
          <a:ext cx="323850" cy="330200"/>
        </a:xfrm>
        <a:prstGeom prst="rect">
          <a:avLst/>
        </a:prstGeom>
      </xdr:spPr>
    </xdr:pic>
  </etc:cellImage>
  <etc:cellImage>
    <xdr:pic>
      <xdr:nvPicPr>
        <xdr:cNvPr id="185" name="ID_7BAF9D5AF8004F0A9FF3708D0A8D6208"/>
        <xdr:cNvPicPr/>
      </xdr:nvPicPr>
      <xdr:blipFill>
        <a:blip r:embed="rId18"/>
        <a:stretch>
          <a:fillRect/>
        </a:stretch>
      </xdr:blipFill>
      <xdr:spPr>
        <a:xfrm>
          <a:off x="11112500" y="30337125"/>
          <a:ext cx="390525" cy="330200"/>
        </a:xfrm>
        <a:prstGeom prst="rect">
          <a:avLst/>
        </a:prstGeom>
      </xdr:spPr>
    </xdr:pic>
  </etc:cellImage>
  <etc:cellImage>
    <xdr:pic>
      <xdr:nvPicPr>
        <xdr:cNvPr id="187" name="ID_902B3656EE7248FF8AEF57F1888CBACF"/>
        <xdr:cNvPicPr/>
      </xdr:nvPicPr>
      <xdr:blipFill>
        <a:blip r:embed="rId19"/>
        <a:stretch>
          <a:fillRect/>
        </a:stretch>
      </xdr:blipFill>
      <xdr:spPr>
        <a:xfrm>
          <a:off x="11083925" y="30670500"/>
          <a:ext cx="457200" cy="330200"/>
        </a:xfrm>
        <a:prstGeom prst="rect">
          <a:avLst/>
        </a:prstGeom>
      </xdr:spPr>
    </xdr:pic>
  </etc:cellImage>
  <etc:cellImage>
    <xdr:pic>
      <xdr:nvPicPr>
        <xdr:cNvPr id="233" name="ID_E77349B2664C436ABADDEF1C084FA062"/>
        <xdr:cNvPicPr/>
      </xdr:nvPicPr>
      <xdr:blipFill>
        <a:blip r:embed="rId20"/>
        <a:stretch>
          <a:fillRect/>
        </a:stretch>
      </xdr:blipFill>
      <xdr:spPr>
        <a:xfrm>
          <a:off x="11045825" y="38338125"/>
          <a:ext cx="523875" cy="330200"/>
        </a:xfrm>
        <a:prstGeom prst="rect">
          <a:avLst/>
        </a:prstGeom>
      </xdr:spPr>
    </xdr:pic>
  </etc:cellImage>
  <etc:cellImage>
    <xdr:pic>
      <xdr:nvPicPr>
        <xdr:cNvPr id="209" name="ID_B979EA7F31474BFBB0971B4A61AC3A0D"/>
        <xdr:cNvPicPr/>
      </xdr:nvPicPr>
      <xdr:blipFill>
        <a:blip r:embed="rId21"/>
        <a:stretch>
          <a:fillRect/>
        </a:stretch>
      </xdr:blipFill>
      <xdr:spPr>
        <a:xfrm>
          <a:off x="11102975" y="34337625"/>
          <a:ext cx="419100" cy="330200"/>
        </a:xfrm>
        <a:prstGeom prst="rect">
          <a:avLst/>
        </a:prstGeom>
      </xdr:spPr>
    </xdr:pic>
  </etc:cellImage>
  <etc:cellImage>
    <xdr:pic>
      <xdr:nvPicPr>
        <xdr:cNvPr id="189" name="ID_5B5E79EA444F42008ECACFB5A7D0A4C0"/>
        <xdr:cNvPicPr/>
      </xdr:nvPicPr>
      <xdr:blipFill>
        <a:blip r:embed="rId22"/>
        <a:stretch>
          <a:fillRect/>
        </a:stretch>
      </xdr:blipFill>
      <xdr:spPr>
        <a:xfrm>
          <a:off x="11131550" y="31003875"/>
          <a:ext cx="352425" cy="330200"/>
        </a:xfrm>
        <a:prstGeom prst="rect">
          <a:avLst/>
        </a:prstGeom>
      </xdr:spPr>
    </xdr:pic>
  </etc:cellImage>
  <etc:cellImage>
    <xdr:pic>
      <xdr:nvPicPr>
        <xdr:cNvPr id="159" name="ID_12D20C8F2ED5495AA03277B231CAF444"/>
        <xdr:cNvPicPr/>
      </xdr:nvPicPr>
      <xdr:blipFill>
        <a:blip r:embed="rId23"/>
        <a:stretch>
          <a:fillRect/>
        </a:stretch>
      </xdr:blipFill>
      <xdr:spPr>
        <a:xfrm>
          <a:off x="11198225" y="26003250"/>
          <a:ext cx="228600" cy="330200"/>
        </a:xfrm>
        <a:prstGeom prst="rect">
          <a:avLst/>
        </a:prstGeom>
      </xdr:spPr>
    </xdr:pic>
  </etc:cellImage>
  <etc:cellImage>
    <xdr:pic>
      <xdr:nvPicPr>
        <xdr:cNvPr id="157" name="ID_0075C3CFE5C049F2849254231D1099D3"/>
        <xdr:cNvPicPr/>
      </xdr:nvPicPr>
      <xdr:blipFill>
        <a:blip r:embed="rId24"/>
        <a:stretch>
          <a:fillRect/>
        </a:stretch>
      </xdr:blipFill>
      <xdr:spPr>
        <a:xfrm>
          <a:off x="10950575" y="25669875"/>
          <a:ext cx="723900" cy="330200"/>
        </a:xfrm>
        <a:prstGeom prst="rect">
          <a:avLst/>
        </a:prstGeom>
      </xdr:spPr>
    </xdr:pic>
  </etc:cellImage>
  <etc:cellImage>
    <xdr:pic>
      <xdr:nvPicPr>
        <xdr:cNvPr id="153" name="ID_1DE0462D98A1462C9C2A84278320AC9B"/>
        <xdr:cNvPicPr/>
      </xdr:nvPicPr>
      <xdr:blipFill>
        <a:blip r:embed="rId25"/>
        <a:stretch>
          <a:fillRect/>
        </a:stretch>
      </xdr:blipFill>
      <xdr:spPr>
        <a:xfrm>
          <a:off x="11026775" y="25003125"/>
          <a:ext cx="571500" cy="330200"/>
        </a:xfrm>
        <a:prstGeom prst="rect">
          <a:avLst/>
        </a:prstGeom>
      </xdr:spPr>
    </xdr:pic>
  </etc:cellImage>
  <etc:cellImage>
    <xdr:pic>
      <xdr:nvPicPr>
        <xdr:cNvPr id="149" name="ID_CB47F52115874900BE9C7FB88E8EBBA0"/>
        <xdr:cNvPicPr/>
      </xdr:nvPicPr>
      <xdr:blipFill>
        <a:blip r:embed="rId26"/>
        <a:stretch>
          <a:fillRect/>
        </a:stretch>
      </xdr:blipFill>
      <xdr:spPr>
        <a:xfrm>
          <a:off x="11150600" y="24336375"/>
          <a:ext cx="323850" cy="330200"/>
        </a:xfrm>
        <a:prstGeom prst="rect">
          <a:avLst/>
        </a:prstGeom>
      </xdr:spPr>
    </xdr:pic>
  </etc:cellImage>
  <etc:cellImage>
    <xdr:pic>
      <xdr:nvPicPr>
        <xdr:cNvPr id="145" name="ID_01F938D837C94C3C921A5F91B544D356"/>
        <xdr:cNvPicPr/>
      </xdr:nvPicPr>
      <xdr:blipFill>
        <a:blip r:embed="rId27"/>
        <a:stretch>
          <a:fillRect/>
        </a:stretch>
      </xdr:blipFill>
      <xdr:spPr>
        <a:xfrm>
          <a:off x="11141075" y="23669625"/>
          <a:ext cx="333375" cy="330200"/>
        </a:xfrm>
        <a:prstGeom prst="rect">
          <a:avLst/>
        </a:prstGeom>
      </xdr:spPr>
    </xdr:pic>
  </etc:cellImage>
  <etc:cellImage>
    <xdr:pic>
      <xdr:nvPicPr>
        <xdr:cNvPr id="139" name="ID_E822658F58F74674A127D9034C9BA50E"/>
        <xdr:cNvPicPr/>
      </xdr:nvPicPr>
      <xdr:blipFill>
        <a:blip r:embed="rId28"/>
        <a:stretch>
          <a:fillRect/>
        </a:stretch>
      </xdr:blipFill>
      <xdr:spPr>
        <a:xfrm>
          <a:off x="10988675" y="22669500"/>
          <a:ext cx="638175" cy="330200"/>
        </a:xfrm>
        <a:prstGeom prst="rect">
          <a:avLst/>
        </a:prstGeom>
      </xdr:spPr>
    </xdr:pic>
  </etc:cellImage>
  <etc:cellImage>
    <xdr:pic>
      <xdr:nvPicPr>
        <xdr:cNvPr id="147" name="ID_5D2B33F7F21B4B7A81BEDB1455A0A56D"/>
        <xdr:cNvPicPr/>
      </xdr:nvPicPr>
      <xdr:blipFill>
        <a:blip r:embed="rId29"/>
        <a:stretch>
          <a:fillRect/>
        </a:stretch>
      </xdr:blipFill>
      <xdr:spPr>
        <a:xfrm>
          <a:off x="11007725" y="24003000"/>
          <a:ext cx="609600" cy="330200"/>
        </a:xfrm>
        <a:prstGeom prst="rect">
          <a:avLst/>
        </a:prstGeom>
      </xdr:spPr>
    </xdr:pic>
  </etc:cellImage>
  <etc:cellImage>
    <xdr:pic>
      <xdr:nvPicPr>
        <xdr:cNvPr id="137" name="ID_76B728BC65124965944B174B801272DC"/>
        <xdr:cNvPicPr/>
      </xdr:nvPicPr>
      <xdr:blipFill>
        <a:blip r:embed="rId30"/>
        <a:stretch>
          <a:fillRect/>
        </a:stretch>
      </xdr:blipFill>
      <xdr:spPr>
        <a:xfrm>
          <a:off x="11017250" y="22336125"/>
          <a:ext cx="581025" cy="330200"/>
        </a:xfrm>
        <a:prstGeom prst="rect">
          <a:avLst/>
        </a:prstGeom>
      </xdr:spPr>
    </xdr:pic>
  </etc:cellImage>
  <etc:cellImage>
    <xdr:pic>
      <xdr:nvPicPr>
        <xdr:cNvPr id="243" name="ID_F5A246EF7BC9448FB0266EFE1F73E29B"/>
        <xdr:cNvPicPr/>
      </xdr:nvPicPr>
      <xdr:blipFill>
        <a:blip r:embed="rId31"/>
        <a:stretch>
          <a:fillRect/>
        </a:stretch>
      </xdr:blipFill>
      <xdr:spPr>
        <a:xfrm>
          <a:off x="10912475" y="40005000"/>
          <a:ext cx="800100" cy="330200"/>
        </a:xfrm>
        <a:prstGeom prst="rect">
          <a:avLst/>
        </a:prstGeom>
      </xdr:spPr>
    </xdr:pic>
  </etc:cellImage>
  <etc:cellImage>
    <xdr:pic>
      <xdr:nvPicPr>
        <xdr:cNvPr id="135" name="ID_01159ED3A8D449F090C8D2FC20436BE3"/>
        <xdr:cNvPicPr/>
      </xdr:nvPicPr>
      <xdr:blipFill>
        <a:blip r:embed="rId32"/>
        <a:stretch>
          <a:fillRect/>
        </a:stretch>
      </xdr:blipFill>
      <xdr:spPr>
        <a:xfrm>
          <a:off x="10979150" y="22002750"/>
          <a:ext cx="666750" cy="330200"/>
        </a:xfrm>
        <a:prstGeom prst="rect">
          <a:avLst/>
        </a:prstGeom>
      </xdr:spPr>
    </xdr:pic>
  </etc:cellImage>
  <etc:cellImage>
    <xdr:pic>
      <xdr:nvPicPr>
        <xdr:cNvPr id="127" name="ID_FC47A7A61193453C968F2F66F18A02F4"/>
        <xdr:cNvPicPr/>
      </xdr:nvPicPr>
      <xdr:blipFill>
        <a:blip r:embed="rId33"/>
        <a:stretch>
          <a:fillRect/>
        </a:stretch>
      </xdr:blipFill>
      <xdr:spPr>
        <a:xfrm>
          <a:off x="11131550" y="20669250"/>
          <a:ext cx="361950" cy="330200"/>
        </a:xfrm>
        <a:prstGeom prst="rect">
          <a:avLst/>
        </a:prstGeom>
      </xdr:spPr>
    </xdr:pic>
  </etc:cellImage>
  <etc:cellImage>
    <xdr:pic>
      <xdr:nvPicPr>
        <xdr:cNvPr id="123" name="ID_C9D22B6AB4B043D8B6D41AA2CA09E242"/>
        <xdr:cNvPicPr/>
      </xdr:nvPicPr>
      <xdr:blipFill>
        <a:blip r:embed="rId34"/>
        <a:stretch>
          <a:fillRect/>
        </a:stretch>
      </xdr:blipFill>
      <xdr:spPr>
        <a:xfrm>
          <a:off x="10788650" y="20012025"/>
          <a:ext cx="1054100" cy="295275"/>
        </a:xfrm>
        <a:prstGeom prst="rect">
          <a:avLst/>
        </a:prstGeom>
      </xdr:spPr>
    </xdr:pic>
  </etc:cellImage>
  <etc:cellImage>
    <xdr:pic>
      <xdr:nvPicPr>
        <xdr:cNvPr id="155" name="ID_BDD7F47F081744EC96FA7B345268F030"/>
        <xdr:cNvPicPr/>
      </xdr:nvPicPr>
      <xdr:blipFill>
        <a:blip r:embed="rId35"/>
        <a:stretch>
          <a:fillRect/>
        </a:stretch>
      </xdr:blipFill>
      <xdr:spPr>
        <a:xfrm>
          <a:off x="11102975" y="25336500"/>
          <a:ext cx="419100" cy="330200"/>
        </a:xfrm>
        <a:prstGeom prst="rect">
          <a:avLst/>
        </a:prstGeom>
      </xdr:spPr>
    </xdr:pic>
  </etc:cellImage>
  <etc:cellImage>
    <xdr:pic>
      <xdr:nvPicPr>
        <xdr:cNvPr id="121" name="ID_164F869E18724D56806E6093E18A966E"/>
        <xdr:cNvPicPr/>
      </xdr:nvPicPr>
      <xdr:blipFill>
        <a:blip r:embed="rId36"/>
        <a:stretch>
          <a:fillRect/>
        </a:stretch>
      </xdr:blipFill>
      <xdr:spPr>
        <a:xfrm>
          <a:off x="11150600" y="19669125"/>
          <a:ext cx="323850" cy="330200"/>
        </a:xfrm>
        <a:prstGeom prst="rect">
          <a:avLst/>
        </a:prstGeom>
      </xdr:spPr>
    </xdr:pic>
  </etc:cellImage>
  <etc:cellImage>
    <xdr:pic>
      <xdr:nvPicPr>
        <xdr:cNvPr id="119" name="ID_E35F643C8EC84B59B828CC2E7E5185DB"/>
        <xdr:cNvPicPr/>
      </xdr:nvPicPr>
      <xdr:blipFill>
        <a:blip r:embed="rId37"/>
        <a:stretch>
          <a:fillRect/>
        </a:stretch>
      </xdr:blipFill>
      <xdr:spPr>
        <a:xfrm>
          <a:off x="10988675" y="19335750"/>
          <a:ext cx="647700" cy="330200"/>
        </a:xfrm>
        <a:prstGeom prst="rect">
          <a:avLst/>
        </a:prstGeom>
      </xdr:spPr>
    </xdr:pic>
  </etc:cellImage>
  <etc:cellImage>
    <xdr:pic>
      <xdr:nvPicPr>
        <xdr:cNvPr id="117" name="ID_D35A8A9B3078435E8F27A17896657288"/>
        <xdr:cNvPicPr/>
      </xdr:nvPicPr>
      <xdr:blipFill>
        <a:blip r:embed="rId38"/>
        <a:stretch>
          <a:fillRect/>
        </a:stretch>
      </xdr:blipFill>
      <xdr:spPr>
        <a:xfrm>
          <a:off x="11169650" y="19002375"/>
          <a:ext cx="276225" cy="330200"/>
        </a:xfrm>
        <a:prstGeom prst="rect">
          <a:avLst/>
        </a:prstGeom>
      </xdr:spPr>
    </xdr:pic>
  </etc:cellImage>
  <etc:cellImage>
    <xdr:pic>
      <xdr:nvPicPr>
        <xdr:cNvPr id="109" name="ID_44652655A961439BA1CB48111C87FF9F"/>
        <xdr:cNvPicPr/>
      </xdr:nvPicPr>
      <xdr:blipFill>
        <a:blip r:embed="rId39"/>
        <a:stretch>
          <a:fillRect/>
        </a:stretch>
      </xdr:blipFill>
      <xdr:spPr>
        <a:xfrm>
          <a:off x="11074400" y="17668875"/>
          <a:ext cx="476250" cy="330200"/>
        </a:xfrm>
        <a:prstGeom prst="rect">
          <a:avLst/>
        </a:prstGeom>
      </xdr:spPr>
    </xdr:pic>
  </etc:cellImage>
  <etc:cellImage>
    <xdr:pic>
      <xdr:nvPicPr>
        <xdr:cNvPr id="167" name="ID_BAAE97D5F145436C8DE445D3421A93B2"/>
        <xdr:cNvPicPr/>
      </xdr:nvPicPr>
      <xdr:blipFill>
        <a:blip r:embed="rId40"/>
        <a:stretch>
          <a:fillRect/>
        </a:stretch>
      </xdr:blipFill>
      <xdr:spPr>
        <a:xfrm>
          <a:off x="11026775" y="27336750"/>
          <a:ext cx="571500" cy="330200"/>
        </a:xfrm>
        <a:prstGeom prst="rect">
          <a:avLst/>
        </a:prstGeom>
      </xdr:spPr>
    </xdr:pic>
  </etc:cellImage>
  <etc:cellImage>
    <xdr:pic>
      <xdr:nvPicPr>
        <xdr:cNvPr id="101" name="ID_1F8A90B021AD401ABF3166F01554291C"/>
        <xdr:cNvPicPr/>
      </xdr:nvPicPr>
      <xdr:blipFill>
        <a:blip r:embed="rId41"/>
        <a:stretch>
          <a:fillRect/>
        </a:stretch>
      </xdr:blipFill>
      <xdr:spPr>
        <a:xfrm>
          <a:off x="11150600" y="16335375"/>
          <a:ext cx="323850" cy="330200"/>
        </a:xfrm>
        <a:prstGeom prst="rect">
          <a:avLst/>
        </a:prstGeom>
      </xdr:spPr>
    </xdr:pic>
  </etc:cellImage>
  <etc:cellImage>
    <xdr:pic>
      <xdr:nvPicPr>
        <xdr:cNvPr id="165" name="ID_2E54348A3A2E40AA82ED0827BAE1018F"/>
        <xdr:cNvPicPr/>
      </xdr:nvPicPr>
      <xdr:blipFill>
        <a:blip r:embed="rId42"/>
        <a:stretch>
          <a:fillRect/>
        </a:stretch>
      </xdr:blipFill>
      <xdr:spPr>
        <a:xfrm>
          <a:off x="11150600" y="27003375"/>
          <a:ext cx="323850" cy="330200"/>
        </a:xfrm>
        <a:prstGeom prst="rect">
          <a:avLst/>
        </a:prstGeom>
      </xdr:spPr>
    </xdr:pic>
  </etc:cellImage>
  <etc:cellImage>
    <xdr:pic>
      <xdr:nvPicPr>
        <xdr:cNvPr id="115" name="ID_667846A0A4E84DD09ED1CB85D6380F63"/>
        <xdr:cNvPicPr/>
      </xdr:nvPicPr>
      <xdr:blipFill>
        <a:blip r:embed="rId43"/>
        <a:stretch>
          <a:fillRect/>
        </a:stretch>
      </xdr:blipFill>
      <xdr:spPr>
        <a:xfrm>
          <a:off x="11131550" y="18669000"/>
          <a:ext cx="361950" cy="330200"/>
        </a:xfrm>
        <a:prstGeom prst="rect">
          <a:avLst/>
        </a:prstGeom>
      </xdr:spPr>
    </xdr:pic>
  </etc:cellImage>
  <etc:cellImage>
    <xdr:pic>
      <xdr:nvPicPr>
        <xdr:cNvPr id="113" name="ID_D0707BAB5ABF45E6835133D673017653"/>
        <xdr:cNvPicPr/>
      </xdr:nvPicPr>
      <xdr:blipFill>
        <a:blip r:embed="rId44"/>
        <a:stretch>
          <a:fillRect/>
        </a:stretch>
      </xdr:blipFill>
      <xdr:spPr>
        <a:xfrm>
          <a:off x="11150600" y="18335625"/>
          <a:ext cx="314325" cy="330200"/>
        </a:xfrm>
        <a:prstGeom prst="rect">
          <a:avLst/>
        </a:prstGeom>
      </xdr:spPr>
    </xdr:pic>
  </etc:cellImage>
  <etc:cellImage>
    <xdr:pic>
      <xdr:nvPicPr>
        <xdr:cNvPr id="99" name="ID_90216F726AFD4CA0AB457C834D28C56A"/>
        <xdr:cNvPicPr/>
      </xdr:nvPicPr>
      <xdr:blipFill>
        <a:blip r:embed="rId45"/>
        <a:stretch>
          <a:fillRect/>
        </a:stretch>
      </xdr:blipFill>
      <xdr:spPr>
        <a:xfrm>
          <a:off x="11150600" y="16002000"/>
          <a:ext cx="323850" cy="330200"/>
        </a:xfrm>
        <a:prstGeom prst="rect">
          <a:avLst/>
        </a:prstGeom>
      </xdr:spPr>
    </xdr:pic>
  </etc:cellImage>
  <etc:cellImage>
    <xdr:pic>
      <xdr:nvPicPr>
        <xdr:cNvPr id="95" name="ID_6C30AC485869458BB1D6C1FF66DF46AA"/>
        <xdr:cNvPicPr/>
      </xdr:nvPicPr>
      <xdr:blipFill>
        <a:blip r:embed="rId46"/>
        <a:stretch>
          <a:fillRect/>
        </a:stretch>
      </xdr:blipFill>
      <xdr:spPr>
        <a:xfrm>
          <a:off x="10864850" y="15335250"/>
          <a:ext cx="885825" cy="330200"/>
        </a:xfrm>
        <a:prstGeom prst="rect">
          <a:avLst/>
        </a:prstGeom>
      </xdr:spPr>
    </xdr:pic>
  </etc:cellImage>
  <etc:cellImage>
    <xdr:pic>
      <xdr:nvPicPr>
        <xdr:cNvPr id="93" name="ID_12D39DB5FDF744C49DFA68AA92A1B19B"/>
        <xdr:cNvPicPr/>
      </xdr:nvPicPr>
      <xdr:blipFill>
        <a:blip r:embed="rId47"/>
        <a:stretch>
          <a:fillRect/>
        </a:stretch>
      </xdr:blipFill>
      <xdr:spPr>
        <a:xfrm>
          <a:off x="11064875" y="15001875"/>
          <a:ext cx="495300" cy="330200"/>
        </a:xfrm>
        <a:prstGeom prst="rect">
          <a:avLst/>
        </a:prstGeom>
      </xdr:spPr>
    </xdr:pic>
  </etc:cellImage>
  <etc:cellImage>
    <xdr:pic>
      <xdr:nvPicPr>
        <xdr:cNvPr id="91" name="ID_D9140ADF57BE46BD9EDA41C38C73FBE1"/>
        <xdr:cNvPicPr/>
      </xdr:nvPicPr>
      <xdr:blipFill>
        <a:blip r:embed="rId48"/>
        <a:stretch>
          <a:fillRect/>
        </a:stretch>
      </xdr:blipFill>
      <xdr:spPr>
        <a:xfrm>
          <a:off x="10788650" y="14678025"/>
          <a:ext cx="1054100" cy="295275"/>
        </a:xfrm>
        <a:prstGeom prst="rect">
          <a:avLst/>
        </a:prstGeom>
      </xdr:spPr>
    </xdr:pic>
  </etc:cellImage>
  <etc:cellImage>
    <xdr:pic>
      <xdr:nvPicPr>
        <xdr:cNvPr id="89" name="ID_7073D7D3BF234C0C89D9124351271DEB"/>
        <xdr:cNvPicPr/>
      </xdr:nvPicPr>
      <xdr:blipFill>
        <a:blip r:embed="rId49"/>
        <a:stretch>
          <a:fillRect/>
        </a:stretch>
      </xdr:blipFill>
      <xdr:spPr>
        <a:xfrm>
          <a:off x="11141075" y="14335125"/>
          <a:ext cx="333375" cy="330200"/>
        </a:xfrm>
        <a:prstGeom prst="rect">
          <a:avLst/>
        </a:prstGeom>
      </xdr:spPr>
    </xdr:pic>
  </etc:cellImage>
  <etc:cellImage>
    <xdr:pic>
      <xdr:nvPicPr>
        <xdr:cNvPr id="83" name="ID_0BEDF361638140E1AE6DE8CA27D0EEB9"/>
        <xdr:cNvPicPr/>
      </xdr:nvPicPr>
      <xdr:blipFill>
        <a:blip r:embed="rId50"/>
        <a:stretch>
          <a:fillRect/>
        </a:stretch>
      </xdr:blipFill>
      <xdr:spPr>
        <a:xfrm>
          <a:off x="11112500" y="13335000"/>
          <a:ext cx="390525" cy="330200"/>
        </a:xfrm>
        <a:prstGeom prst="rect">
          <a:avLst/>
        </a:prstGeom>
      </xdr:spPr>
    </xdr:pic>
  </etc:cellImage>
  <etc:cellImage>
    <xdr:pic>
      <xdr:nvPicPr>
        <xdr:cNvPr id="103" name="ID_8234D4D1FA4242CE9E800449C5553232"/>
        <xdr:cNvPicPr/>
      </xdr:nvPicPr>
      <xdr:blipFill>
        <a:blip r:embed="rId51"/>
        <a:stretch>
          <a:fillRect/>
        </a:stretch>
      </xdr:blipFill>
      <xdr:spPr>
        <a:xfrm>
          <a:off x="11150600" y="16668750"/>
          <a:ext cx="323850" cy="330200"/>
        </a:xfrm>
        <a:prstGeom prst="rect">
          <a:avLst/>
        </a:prstGeom>
      </xdr:spPr>
    </xdr:pic>
  </etc:cellImage>
  <etc:cellImage>
    <xdr:pic>
      <xdr:nvPicPr>
        <xdr:cNvPr id="73" name="ID_AE81E8A81D9F4BC6900AE871558815AF"/>
        <xdr:cNvPicPr/>
      </xdr:nvPicPr>
      <xdr:blipFill>
        <a:blip r:embed="rId52"/>
        <a:stretch>
          <a:fillRect/>
        </a:stretch>
      </xdr:blipFill>
      <xdr:spPr>
        <a:xfrm>
          <a:off x="11045825" y="11668125"/>
          <a:ext cx="533400" cy="330200"/>
        </a:xfrm>
        <a:prstGeom prst="rect">
          <a:avLst/>
        </a:prstGeom>
      </xdr:spPr>
    </xdr:pic>
  </etc:cellImage>
  <etc:cellImage>
    <xdr:pic>
      <xdr:nvPicPr>
        <xdr:cNvPr id="71" name="ID_CF222D624D7A44E3A3B94E8636014498"/>
        <xdr:cNvPicPr/>
      </xdr:nvPicPr>
      <xdr:blipFill>
        <a:blip r:embed="rId53"/>
        <a:stretch>
          <a:fillRect/>
        </a:stretch>
      </xdr:blipFill>
      <xdr:spPr>
        <a:xfrm>
          <a:off x="11083925" y="11334750"/>
          <a:ext cx="447675" cy="330200"/>
        </a:xfrm>
        <a:prstGeom prst="rect">
          <a:avLst/>
        </a:prstGeom>
      </xdr:spPr>
    </xdr:pic>
  </etc:cellImage>
  <etc:cellImage>
    <xdr:pic>
      <xdr:nvPicPr>
        <xdr:cNvPr id="141" name="ID_4465A750C978466789C9BCCD7E197C5C"/>
        <xdr:cNvPicPr/>
      </xdr:nvPicPr>
      <xdr:blipFill>
        <a:blip r:embed="rId54"/>
        <a:stretch>
          <a:fillRect/>
        </a:stretch>
      </xdr:blipFill>
      <xdr:spPr>
        <a:xfrm>
          <a:off x="10988675" y="23002875"/>
          <a:ext cx="638175" cy="330200"/>
        </a:xfrm>
        <a:prstGeom prst="rect">
          <a:avLst/>
        </a:prstGeom>
      </xdr:spPr>
    </xdr:pic>
  </etc:cellImage>
  <etc:cellImage>
    <xdr:pic>
      <xdr:nvPicPr>
        <xdr:cNvPr id="131" name="ID_E76732EEA0324278880C4FF06708F83F"/>
        <xdr:cNvPicPr/>
      </xdr:nvPicPr>
      <xdr:blipFill>
        <a:blip r:embed="rId55"/>
        <a:stretch>
          <a:fillRect/>
        </a:stretch>
      </xdr:blipFill>
      <xdr:spPr>
        <a:xfrm>
          <a:off x="10902950" y="21336000"/>
          <a:ext cx="819150" cy="330200"/>
        </a:xfrm>
        <a:prstGeom prst="rect">
          <a:avLst/>
        </a:prstGeom>
      </xdr:spPr>
    </xdr:pic>
  </etc:cellImage>
  <etc:cellImage>
    <xdr:pic>
      <xdr:nvPicPr>
        <xdr:cNvPr id="69" name="ID_6749E49FBC5D4A6B8FB5977A566E50F8"/>
        <xdr:cNvPicPr/>
      </xdr:nvPicPr>
      <xdr:blipFill>
        <a:blip r:embed="rId56"/>
        <a:stretch>
          <a:fillRect/>
        </a:stretch>
      </xdr:blipFill>
      <xdr:spPr>
        <a:xfrm>
          <a:off x="11141075" y="11001375"/>
          <a:ext cx="342900" cy="330200"/>
        </a:xfrm>
        <a:prstGeom prst="rect">
          <a:avLst/>
        </a:prstGeom>
      </xdr:spPr>
    </xdr:pic>
  </etc:cellImage>
  <etc:cellImage>
    <xdr:pic>
      <xdr:nvPicPr>
        <xdr:cNvPr id="67" name="ID_BB9F57FFEF4745D7A4D737D8114B48AA"/>
        <xdr:cNvPicPr/>
      </xdr:nvPicPr>
      <xdr:blipFill>
        <a:blip r:embed="rId57"/>
        <a:stretch>
          <a:fillRect/>
        </a:stretch>
      </xdr:blipFill>
      <xdr:spPr>
        <a:xfrm>
          <a:off x="11169650" y="10668000"/>
          <a:ext cx="285750" cy="330200"/>
        </a:xfrm>
        <a:prstGeom prst="rect">
          <a:avLst/>
        </a:prstGeom>
      </xdr:spPr>
    </xdr:pic>
  </etc:cellImage>
  <etc:cellImage>
    <xdr:pic>
      <xdr:nvPicPr>
        <xdr:cNvPr id="239" name="ID_FA59231095AE4CAEB20EAD8D41F8E32F"/>
        <xdr:cNvPicPr/>
      </xdr:nvPicPr>
      <xdr:blipFill>
        <a:blip r:embed="rId58"/>
        <a:stretch>
          <a:fillRect/>
        </a:stretch>
      </xdr:blipFill>
      <xdr:spPr>
        <a:xfrm>
          <a:off x="11093450" y="39338250"/>
          <a:ext cx="428625" cy="330200"/>
        </a:xfrm>
        <a:prstGeom prst="rect">
          <a:avLst/>
        </a:prstGeom>
      </xdr:spPr>
    </xdr:pic>
  </etc:cellImage>
  <etc:cellImage>
    <xdr:pic>
      <xdr:nvPicPr>
        <xdr:cNvPr id="133" name="ID_6EA3588AECD44A2D8E7FCC5855C20678"/>
        <xdr:cNvPicPr/>
      </xdr:nvPicPr>
      <xdr:blipFill>
        <a:blip r:embed="rId59"/>
        <a:stretch>
          <a:fillRect/>
        </a:stretch>
      </xdr:blipFill>
      <xdr:spPr>
        <a:xfrm>
          <a:off x="11150600" y="21669375"/>
          <a:ext cx="323850" cy="330200"/>
        </a:xfrm>
        <a:prstGeom prst="rect">
          <a:avLst/>
        </a:prstGeom>
      </xdr:spPr>
    </xdr:pic>
  </etc:cellImage>
  <etc:cellImage>
    <xdr:pic>
      <xdr:nvPicPr>
        <xdr:cNvPr id="63" name="ID_1C2D24E6877F418F8E0B13BBFF87B763"/>
        <xdr:cNvPicPr/>
      </xdr:nvPicPr>
      <xdr:blipFill>
        <a:blip r:embed="rId60"/>
        <a:stretch>
          <a:fillRect/>
        </a:stretch>
      </xdr:blipFill>
      <xdr:spPr>
        <a:xfrm>
          <a:off x="10931525" y="10001250"/>
          <a:ext cx="762000" cy="330200"/>
        </a:xfrm>
        <a:prstGeom prst="rect">
          <a:avLst/>
        </a:prstGeom>
      </xdr:spPr>
    </xdr:pic>
  </etc:cellImage>
  <etc:cellImage>
    <xdr:pic>
      <xdr:nvPicPr>
        <xdr:cNvPr id="55" name="ID_D904E86C0C444BF0AB1EFB7C47DDB3BB"/>
        <xdr:cNvPicPr/>
      </xdr:nvPicPr>
      <xdr:blipFill>
        <a:blip r:embed="rId61"/>
        <a:stretch>
          <a:fillRect/>
        </a:stretch>
      </xdr:blipFill>
      <xdr:spPr>
        <a:xfrm>
          <a:off x="11036300" y="8667750"/>
          <a:ext cx="552450" cy="330200"/>
        </a:xfrm>
        <a:prstGeom prst="rect">
          <a:avLst/>
        </a:prstGeom>
      </xdr:spPr>
    </xdr:pic>
  </etc:cellImage>
  <etc:cellImage>
    <xdr:pic>
      <xdr:nvPicPr>
        <xdr:cNvPr id="61" name="ID_DFC7D4F7DBA24349812ED311B7708176"/>
        <xdr:cNvPicPr/>
      </xdr:nvPicPr>
      <xdr:blipFill>
        <a:blip r:embed="rId62"/>
        <a:stretch>
          <a:fillRect/>
        </a:stretch>
      </xdr:blipFill>
      <xdr:spPr>
        <a:xfrm>
          <a:off x="11026775" y="9667875"/>
          <a:ext cx="571500" cy="330200"/>
        </a:xfrm>
        <a:prstGeom prst="rect">
          <a:avLst/>
        </a:prstGeom>
      </xdr:spPr>
    </xdr:pic>
  </etc:cellImage>
  <etc:cellImage>
    <xdr:pic>
      <xdr:nvPicPr>
        <xdr:cNvPr id="161" name="ID_C1B26B8A4C3B48119C44C50509A32202"/>
        <xdr:cNvPicPr/>
      </xdr:nvPicPr>
      <xdr:blipFill>
        <a:blip r:embed="rId63"/>
        <a:stretch>
          <a:fillRect/>
        </a:stretch>
      </xdr:blipFill>
      <xdr:spPr>
        <a:xfrm>
          <a:off x="11150600" y="26336625"/>
          <a:ext cx="323850" cy="330200"/>
        </a:xfrm>
        <a:prstGeom prst="rect">
          <a:avLst/>
        </a:prstGeom>
      </xdr:spPr>
    </xdr:pic>
  </etc:cellImage>
  <etc:cellImage>
    <xdr:pic>
      <xdr:nvPicPr>
        <xdr:cNvPr id="65" name="ID_3F09FA23DAA441E7B14254DE30F98AB6"/>
        <xdr:cNvPicPr/>
      </xdr:nvPicPr>
      <xdr:blipFill>
        <a:blip r:embed="rId64"/>
        <a:stretch>
          <a:fillRect/>
        </a:stretch>
      </xdr:blipFill>
      <xdr:spPr>
        <a:xfrm>
          <a:off x="10979150" y="10334625"/>
          <a:ext cx="666750" cy="330200"/>
        </a:xfrm>
        <a:prstGeom prst="rect">
          <a:avLst/>
        </a:prstGeom>
      </xdr:spPr>
    </xdr:pic>
  </etc:cellImage>
  <etc:cellImage>
    <xdr:pic>
      <xdr:nvPicPr>
        <xdr:cNvPr id="42" name="ID_2D6DE248B2B4478993F3B21A5F004F72"/>
        <xdr:cNvPicPr/>
      </xdr:nvPicPr>
      <xdr:blipFill>
        <a:blip r:embed="rId65"/>
        <a:stretch>
          <a:fillRect/>
        </a:stretch>
      </xdr:blipFill>
      <xdr:spPr>
        <a:xfrm>
          <a:off x="11007725" y="6334125"/>
          <a:ext cx="609600" cy="330200"/>
        </a:xfrm>
        <a:prstGeom prst="rect">
          <a:avLst/>
        </a:prstGeom>
      </xdr:spPr>
    </xdr:pic>
  </etc:cellImage>
  <etc:cellImage>
    <xdr:pic>
      <xdr:nvPicPr>
        <xdr:cNvPr id="40" name="ID_62FDEE56584442019F146D4676EC6141"/>
        <xdr:cNvPicPr/>
      </xdr:nvPicPr>
      <xdr:blipFill>
        <a:blip r:embed="rId66"/>
        <a:stretch>
          <a:fillRect/>
        </a:stretch>
      </xdr:blipFill>
      <xdr:spPr>
        <a:xfrm>
          <a:off x="10969625" y="6000750"/>
          <a:ext cx="685800" cy="330200"/>
        </a:xfrm>
        <a:prstGeom prst="rect">
          <a:avLst/>
        </a:prstGeom>
      </xdr:spPr>
    </xdr:pic>
  </etc:cellImage>
  <etc:cellImage>
    <xdr:pic>
      <xdr:nvPicPr>
        <xdr:cNvPr id="49" name="ID_7C7C9457EE15467889CE3F62B018CE32"/>
        <xdr:cNvPicPr/>
      </xdr:nvPicPr>
      <xdr:blipFill>
        <a:blip r:embed="rId67"/>
        <a:stretch>
          <a:fillRect/>
        </a:stretch>
      </xdr:blipFill>
      <xdr:spPr>
        <a:xfrm>
          <a:off x="10988675" y="7667625"/>
          <a:ext cx="647700" cy="330200"/>
        </a:xfrm>
        <a:prstGeom prst="rect">
          <a:avLst/>
        </a:prstGeom>
      </xdr:spPr>
    </xdr:pic>
  </etc:cellImage>
  <etc:cellImage>
    <xdr:pic>
      <xdr:nvPicPr>
        <xdr:cNvPr id="59" name="ID_D9A72AAAF8A94D20B7310A53E2876A6D"/>
        <xdr:cNvPicPr/>
      </xdr:nvPicPr>
      <xdr:blipFill>
        <a:blip r:embed="rId68"/>
        <a:stretch>
          <a:fillRect/>
        </a:stretch>
      </xdr:blipFill>
      <xdr:spPr>
        <a:xfrm>
          <a:off x="11083925" y="9334500"/>
          <a:ext cx="447675" cy="330200"/>
        </a:xfrm>
        <a:prstGeom prst="rect">
          <a:avLst/>
        </a:prstGeom>
      </xdr:spPr>
    </xdr:pic>
  </etc:cellImage>
  <etc:cellImage>
    <xdr:pic>
      <xdr:nvPicPr>
        <xdr:cNvPr id="45" name="ID_EE065F5518324612995FDCA61FF344F2"/>
        <xdr:cNvPicPr/>
      </xdr:nvPicPr>
      <xdr:blipFill>
        <a:blip r:embed="rId69"/>
        <a:stretch>
          <a:fillRect/>
        </a:stretch>
      </xdr:blipFill>
      <xdr:spPr>
        <a:xfrm>
          <a:off x="10845800" y="7000875"/>
          <a:ext cx="923925" cy="330200"/>
        </a:xfrm>
        <a:prstGeom prst="rect">
          <a:avLst/>
        </a:prstGeom>
      </xdr:spPr>
    </xdr:pic>
  </etc:cellImage>
  <etc:cellImage>
    <xdr:pic>
      <xdr:nvPicPr>
        <xdr:cNvPr id="75" name="ID_1CF0A0E68E2F438186B08D91EF6912A8"/>
        <xdr:cNvPicPr/>
      </xdr:nvPicPr>
      <xdr:blipFill>
        <a:blip r:embed="rId70"/>
        <a:stretch>
          <a:fillRect/>
        </a:stretch>
      </xdr:blipFill>
      <xdr:spPr>
        <a:xfrm>
          <a:off x="10998200" y="12001500"/>
          <a:ext cx="619125" cy="330200"/>
        </a:xfrm>
        <a:prstGeom prst="rect">
          <a:avLst/>
        </a:prstGeom>
      </xdr:spPr>
    </xdr:pic>
  </etc:cellImage>
  <etc:cellImage>
    <xdr:pic>
      <xdr:nvPicPr>
        <xdr:cNvPr id="10" name="ID_8FDE9477059744D2819358AE241BA227"/>
        <xdr:cNvPicPr/>
      </xdr:nvPicPr>
      <xdr:blipFill>
        <a:blip r:embed="rId71"/>
        <a:stretch>
          <a:fillRect/>
        </a:stretch>
      </xdr:blipFill>
      <xdr:spPr>
        <a:xfrm>
          <a:off x="11064875" y="1000125"/>
          <a:ext cx="485775" cy="330200"/>
        </a:xfrm>
        <a:prstGeom prst="rect">
          <a:avLst/>
        </a:prstGeom>
      </xdr:spPr>
    </xdr:pic>
  </etc:cellImage>
  <etc:cellImage>
    <xdr:pic>
      <xdr:nvPicPr>
        <xdr:cNvPr id="18" name="ID_CF71748A2F474A30A854861EF371E6D7"/>
        <xdr:cNvPicPr/>
      </xdr:nvPicPr>
      <xdr:blipFill>
        <a:blip r:embed="rId72"/>
        <a:stretch>
          <a:fillRect/>
        </a:stretch>
      </xdr:blipFill>
      <xdr:spPr>
        <a:xfrm>
          <a:off x="10988675" y="2333625"/>
          <a:ext cx="647700" cy="330200"/>
        </a:xfrm>
        <a:prstGeom prst="rect">
          <a:avLst/>
        </a:prstGeom>
      </xdr:spPr>
    </xdr:pic>
  </etc:cellImage>
  <etc:cellImage>
    <xdr:pic>
      <xdr:nvPicPr>
        <xdr:cNvPr id="57" name="ID_9DA22D5F11434E4196FA1E6F759517ED"/>
        <xdr:cNvPicPr/>
      </xdr:nvPicPr>
      <xdr:blipFill>
        <a:blip r:embed="rId73"/>
        <a:stretch>
          <a:fillRect/>
        </a:stretch>
      </xdr:blipFill>
      <xdr:spPr>
        <a:xfrm>
          <a:off x="10836275" y="9001125"/>
          <a:ext cx="942975" cy="330200"/>
        </a:xfrm>
        <a:prstGeom prst="rect">
          <a:avLst/>
        </a:prstGeom>
      </xdr:spPr>
    </xdr:pic>
  </etc:cellImage>
  <etc:cellImage>
    <xdr:pic>
      <xdr:nvPicPr>
        <xdr:cNvPr id="143" name="ID_F42486FCFC9C44D6AE6C82BE4140C8CE"/>
        <xdr:cNvPicPr/>
      </xdr:nvPicPr>
      <xdr:blipFill>
        <a:blip r:embed="rId74"/>
        <a:stretch>
          <a:fillRect/>
        </a:stretch>
      </xdr:blipFill>
      <xdr:spPr>
        <a:xfrm>
          <a:off x="11045825" y="23336250"/>
          <a:ext cx="523875" cy="330200"/>
        </a:xfrm>
        <a:prstGeom prst="rect">
          <a:avLst/>
        </a:prstGeom>
      </xdr:spPr>
    </xdr:pic>
  </etc:cellImage>
  <etc:cellImage>
    <xdr:pic>
      <xdr:nvPicPr>
        <xdr:cNvPr id="28" name="ID_36530CD82909477CAF84F4DE0255DCB3"/>
        <xdr:cNvPicPr/>
      </xdr:nvPicPr>
      <xdr:blipFill>
        <a:blip r:embed="rId75"/>
        <a:stretch>
          <a:fillRect/>
        </a:stretch>
      </xdr:blipFill>
      <xdr:spPr>
        <a:xfrm>
          <a:off x="10845800" y="4000500"/>
          <a:ext cx="923925" cy="330200"/>
        </a:xfrm>
        <a:prstGeom prst="rect">
          <a:avLst/>
        </a:prstGeom>
      </xdr:spPr>
    </xdr:pic>
  </etc:cellImage>
  <etc:cellImage>
    <xdr:pic>
      <xdr:nvPicPr>
        <xdr:cNvPr id="229" name="ID_D1DF354FD41C460E994FFB2B62DDFA13"/>
        <xdr:cNvPicPr/>
      </xdr:nvPicPr>
      <xdr:blipFill>
        <a:blip r:embed="rId76"/>
        <a:stretch>
          <a:fillRect/>
        </a:stretch>
      </xdr:blipFill>
      <xdr:spPr>
        <a:xfrm>
          <a:off x="11112500" y="37671375"/>
          <a:ext cx="400050" cy="330200"/>
        </a:xfrm>
        <a:prstGeom prst="rect">
          <a:avLst/>
        </a:prstGeom>
      </xdr:spPr>
    </xdr:pic>
  </etc:cellImage>
  <etc:cellImage>
    <xdr:pic>
      <xdr:nvPicPr>
        <xdr:cNvPr id="129" name="ID_5862E9CEF65D4022A2FD1A072BE3B381"/>
        <xdr:cNvPicPr/>
      </xdr:nvPicPr>
      <xdr:blipFill>
        <a:blip r:embed="rId77"/>
        <a:stretch>
          <a:fillRect/>
        </a:stretch>
      </xdr:blipFill>
      <xdr:spPr>
        <a:xfrm>
          <a:off x="10922000" y="21002625"/>
          <a:ext cx="781050" cy="330200"/>
        </a:xfrm>
        <a:prstGeom prst="rect">
          <a:avLst/>
        </a:prstGeom>
      </xdr:spPr>
    </xdr:pic>
  </etc:cellImage>
  <etc:cellImage>
    <xdr:pic>
      <xdr:nvPicPr>
        <xdr:cNvPr id="30" name="ID_BBA344F98AF844BFA18FDDF976DFC80D"/>
        <xdr:cNvPicPr/>
      </xdr:nvPicPr>
      <xdr:blipFill>
        <a:blip r:embed="rId78"/>
        <a:stretch>
          <a:fillRect/>
        </a:stretch>
      </xdr:blipFill>
      <xdr:spPr>
        <a:xfrm>
          <a:off x="11150600" y="4333875"/>
          <a:ext cx="323850" cy="330200"/>
        </a:xfrm>
        <a:prstGeom prst="rect">
          <a:avLst/>
        </a:prstGeom>
      </xdr:spPr>
    </xdr:pic>
  </etc:cellImage>
  <etc:cellImage>
    <xdr:pic>
      <xdr:nvPicPr>
        <xdr:cNvPr id="12" name="ID_4C6D56DB12D6478285B2335E0BF1DCF7"/>
        <xdr:cNvPicPr/>
      </xdr:nvPicPr>
      <xdr:blipFill>
        <a:blip r:embed="rId79"/>
        <a:stretch>
          <a:fillRect/>
        </a:stretch>
      </xdr:blipFill>
      <xdr:spPr>
        <a:xfrm>
          <a:off x="11236325" y="1333500"/>
          <a:ext cx="142875" cy="330200"/>
        </a:xfrm>
        <a:prstGeom prst="rect">
          <a:avLst/>
        </a:prstGeom>
      </xdr:spPr>
    </xdr:pic>
  </etc:cellImage>
  <etc:cellImage>
    <xdr:pic>
      <xdr:nvPicPr>
        <xdr:cNvPr id="14" name="ID_94404E86824C48ACB98021E530774B1B"/>
        <xdr:cNvPicPr/>
      </xdr:nvPicPr>
      <xdr:blipFill>
        <a:blip r:embed="rId80"/>
        <a:stretch>
          <a:fillRect/>
        </a:stretch>
      </xdr:blipFill>
      <xdr:spPr>
        <a:xfrm>
          <a:off x="10979150" y="1666875"/>
          <a:ext cx="657225" cy="330200"/>
        </a:xfrm>
        <a:prstGeom prst="rect">
          <a:avLst/>
        </a:prstGeom>
      </xdr:spPr>
    </xdr:pic>
  </etc:cellImage>
  <etc:cellImage>
    <xdr:pic>
      <xdr:nvPicPr>
        <xdr:cNvPr id="87" name="ID_493B20CF51AE4A1D9BD319049FF56B16"/>
        <xdr:cNvPicPr/>
      </xdr:nvPicPr>
      <xdr:blipFill>
        <a:blip r:embed="rId81"/>
        <a:stretch>
          <a:fillRect/>
        </a:stretch>
      </xdr:blipFill>
      <xdr:spPr>
        <a:xfrm>
          <a:off x="10941050" y="14001750"/>
          <a:ext cx="742950" cy="330200"/>
        </a:xfrm>
        <a:prstGeom prst="rect">
          <a:avLst/>
        </a:prstGeom>
      </xdr:spPr>
    </xdr:pic>
  </etc:cellImage>
  <etc:cellImage>
    <xdr:pic>
      <xdr:nvPicPr>
        <xdr:cNvPr id="20" name="ID_267F22AAEC5145388223E66DC23E0BC5"/>
        <xdr:cNvPicPr/>
      </xdr:nvPicPr>
      <xdr:blipFill>
        <a:blip r:embed="rId82"/>
        <a:stretch>
          <a:fillRect/>
        </a:stretch>
      </xdr:blipFill>
      <xdr:spPr>
        <a:xfrm>
          <a:off x="11093450" y="2667000"/>
          <a:ext cx="438150" cy="330200"/>
        </a:xfrm>
        <a:prstGeom prst="rect">
          <a:avLst/>
        </a:prstGeom>
      </xdr:spPr>
    </xdr:pic>
  </etc:cellImage>
  <etc:cellImage>
    <xdr:pic>
      <xdr:nvPicPr>
        <xdr:cNvPr id="79" name="ID_9593240BE79D41C09AA34A5D5F4B4E24"/>
        <xdr:cNvPicPr/>
      </xdr:nvPicPr>
      <xdr:blipFill>
        <a:blip r:embed="rId83"/>
        <a:stretch>
          <a:fillRect/>
        </a:stretch>
      </xdr:blipFill>
      <xdr:spPr>
        <a:xfrm>
          <a:off x="11064875" y="12668250"/>
          <a:ext cx="495300" cy="330200"/>
        </a:xfrm>
        <a:prstGeom prst="rect">
          <a:avLst/>
        </a:prstGeom>
      </xdr:spPr>
    </xdr:pic>
  </etc:cellImage>
  <etc:cellImage>
    <xdr:pic>
      <xdr:nvPicPr>
        <xdr:cNvPr id="36" name="ID_0CAE1D2E0AF948CCB6159C8CB8F06D78"/>
        <xdr:cNvPicPr/>
      </xdr:nvPicPr>
      <xdr:blipFill>
        <a:blip r:embed="rId84"/>
        <a:stretch>
          <a:fillRect/>
        </a:stretch>
      </xdr:blipFill>
      <xdr:spPr>
        <a:xfrm>
          <a:off x="10960100" y="5334000"/>
          <a:ext cx="704850" cy="330200"/>
        </a:xfrm>
        <a:prstGeom prst="rect">
          <a:avLst/>
        </a:prstGeom>
      </xdr:spPr>
    </xdr:pic>
  </etc:cellImage>
  <etc:cellImage>
    <xdr:pic>
      <xdr:nvPicPr>
        <xdr:cNvPr id="26" name="ID_5F196A987D1B4D6B94E1D110E75D9205"/>
        <xdr:cNvPicPr/>
      </xdr:nvPicPr>
      <xdr:blipFill>
        <a:blip r:embed="rId85"/>
        <a:stretch>
          <a:fillRect/>
        </a:stretch>
      </xdr:blipFill>
      <xdr:spPr>
        <a:xfrm>
          <a:off x="11007725" y="3667125"/>
          <a:ext cx="609600" cy="330200"/>
        </a:xfrm>
        <a:prstGeom prst="rect">
          <a:avLst/>
        </a:prstGeom>
      </xdr:spPr>
    </xdr:pic>
  </etc:cellImage>
  <etc:cellImage>
    <xdr:pic>
      <xdr:nvPicPr>
        <xdr:cNvPr id="77" name="ID_18B69D8C76684DEB98464359CC330B50"/>
        <xdr:cNvPicPr/>
      </xdr:nvPicPr>
      <xdr:blipFill>
        <a:blip r:embed="rId86"/>
        <a:stretch>
          <a:fillRect/>
        </a:stretch>
      </xdr:blipFill>
      <xdr:spPr>
        <a:xfrm>
          <a:off x="11045825" y="12334875"/>
          <a:ext cx="523875" cy="330200"/>
        </a:xfrm>
        <a:prstGeom prst="rect">
          <a:avLst/>
        </a:prstGeom>
      </xdr:spPr>
    </xdr:pic>
  </etc:cellImage>
  <etc:cellImage>
    <xdr:pic>
      <xdr:nvPicPr>
        <xdr:cNvPr id="151" name="ID_52E9E4B17CAB4554B2281121803342BB"/>
        <xdr:cNvPicPr/>
      </xdr:nvPicPr>
      <xdr:blipFill>
        <a:blip r:embed="rId87"/>
        <a:stretch>
          <a:fillRect/>
        </a:stretch>
      </xdr:blipFill>
      <xdr:spPr>
        <a:xfrm>
          <a:off x="11160125" y="24669750"/>
          <a:ext cx="304800" cy="330200"/>
        </a:xfrm>
        <a:prstGeom prst="rect">
          <a:avLst/>
        </a:prstGeom>
      </xdr:spPr>
    </xdr:pic>
  </etc:cellImage>
  <etc:cellImage>
    <xdr:pic>
      <xdr:nvPicPr>
        <xdr:cNvPr id="53" name="ID_78394A856A7F4C99AD20E9A3938524DC"/>
        <xdr:cNvPicPr/>
      </xdr:nvPicPr>
      <xdr:blipFill>
        <a:blip r:embed="rId88"/>
        <a:stretch>
          <a:fillRect/>
        </a:stretch>
      </xdr:blipFill>
      <xdr:spPr>
        <a:xfrm>
          <a:off x="11093450" y="8334375"/>
          <a:ext cx="428625" cy="330200"/>
        </a:xfrm>
        <a:prstGeom prst="rect">
          <a:avLst/>
        </a:prstGeom>
      </xdr:spPr>
    </xdr:pic>
  </etc:cellImage>
  <etc:cellImage>
    <xdr:pic>
      <xdr:nvPicPr>
        <xdr:cNvPr id="38" name="ID_2DC96240C2A6485D95FBB43453820FD1"/>
        <xdr:cNvPicPr/>
      </xdr:nvPicPr>
      <xdr:blipFill>
        <a:blip r:embed="rId89"/>
        <a:stretch>
          <a:fillRect/>
        </a:stretch>
      </xdr:blipFill>
      <xdr:spPr>
        <a:xfrm>
          <a:off x="11055350" y="5667375"/>
          <a:ext cx="504825" cy="330200"/>
        </a:xfrm>
        <a:prstGeom prst="rect">
          <a:avLst/>
        </a:prstGeom>
      </xdr:spPr>
    </xdr:pic>
  </etc:cellImage>
  <etc:cellImage>
    <xdr:pic>
      <xdr:nvPicPr>
        <xdr:cNvPr id="4" name="ID_43554289D0AD4133BC86A696F8270491"/>
        <xdr:cNvPicPr>
          <a:picLocks noChangeAspect="1"/>
        </xdr:cNvPicPr>
      </xdr:nvPicPr>
      <xdr:blipFill>
        <a:blip r:embed="rId90"/>
        <a:stretch>
          <a:fillRect/>
        </a:stretch>
      </xdr:blipFill>
      <xdr:spPr>
        <a:xfrm>
          <a:off x="10935970" y="41348025"/>
          <a:ext cx="790575" cy="32448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" name="ID_0F929F4A07354CFE882B0B35330A9B8A"/>
        <xdr:cNvPicPr>
          <a:picLocks noChangeAspect="1"/>
        </xdr:cNvPicPr>
      </xdr:nvPicPr>
      <xdr:blipFill>
        <a:blip r:embed="rId91" r:link="rId92"/>
        <a:stretch>
          <a:fillRect/>
        </a:stretch>
      </xdr:blipFill>
      <xdr:spPr>
        <a:xfrm>
          <a:off x="11076305" y="6701790"/>
          <a:ext cx="612140" cy="31940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49" name="ID_15386100681340E1BBF5D97121C8267F"/>
        <xdr:cNvPicPr/>
      </xdr:nvPicPr>
      <xdr:blipFill>
        <a:blip r:embed="rId93"/>
        <a:stretch>
          <a:fillRect/>
        </a:stretch>
      </xdr:blipFill>
      <xdr:spPr>
        <a:xfrm>
          <a:off x="10960100" y="41005125"/>
          <a:ext cx="704850" cy="330200"/>
        </a:xfrm>
        <a:prstGeom prst="rect">
          <a:avLst/>
        </a:prstGeom>
      </xdr:spPr>
    </xdr:pic>
  </etc:cellImage>
  <etc:cellImage>
    <xdr:pic>
      <xdr:nvPicPr>
        <xdr:cNvPr id="3" name="ID_8A73818808444F0E94194487F241BF82" descr="力久"/>
        <xdr:cNvPicPr>
          <a:picLocks noChangeAspect="1"/>
        </xdr:cNvPicPr>
      </xdr:nvPicPr>
      <xdr:blipFill>
        <a:blip r:embed="rId94"/>
        <a:stretch>
          <a:fillRect/>
        </a:stretch>
      </xdr:blipFill>
      <xdr:spPr>
        <a:xfrm>
          <a:off x="5874385" y="12708255"/>
          <a:ext cx="279400" cy="279400"/>
        </a:xfrm>
        <a:prstGeom prst="rect">
          <a:avLst/>
        </a:prstGeom>
      </xdr:spPr>
    </xdr:pic>
  </etc:cellImage>
  <etc:cellImage>
    <xdr:pic>
      <xdr:nvPicPr>
        <xdr:cNvPr id="11" name="ID_196CF5C4E116460A822C801F3CBFC193"/>
        <xdr:cNvPicPr>
          <a:picLocks noChangeAspect="1"/>
        </xdr:cNvPicPr>
      </xdr:nvPicPr>
      <xdr:blipFill>
        <a:blip r:embed="rId95"/>
        <a:stretch>
          <a:fillRect/>
        </a:stretch>
      </xdr:blipFill>
      <xdr:spPr>
        <a:xfrm>
          <a:off x="5857875" y="16350615"/>
          <a:ext cx="327660" cy="32766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69" name="ID_E3A8B8F32EF842159667567DBFD815F1"/>
        <xdr:cNvPicPr/>
      </xdr:nvPicPr>
      <xdr:blipFill>
        <a:blip r:embed="rId96"/>
        <a:stretch>
          <a:fillRect/>
        </a:stretch>
      </xdr:blipFill>
      <xdr:spPr>
        <a:xfrm>
          <a:off x="5720080" y="23363555"/>
          <a:ext cx="594360" cy="283210"/>
        </a:xfrm>
        <a:prstGeom prst="rect">
          <a:avLst/>
        </a:prstGeom>
      </xdr:spPr>
    </xdr:pic>
  </etc:cellImage>
  <etc:cellImage>
    <xdr:pic>
      <xdr:nvPicPr>
        <xdr:cNvPr id="177" name="ID_D2BAAA1226304D66A7BCE4D67669F5A3"/>
        <xdr:cNvPicPr/>
      </xdr:nvPicPr>
      <xdr:blipFill>
        <a:blip r:embed="rId97"/>
        <a:stretch>
          <a:fillRect/>
        </a:stretch>
      </xdr:blipFill>
      <xdr:spPr>
        <a:xfrm>
          <a:off x="5797550" y="24345900"/>
          <a:ext cx="361950" cy="330200"/>
        </a:xfrm>
        <a:prstGeom prst="rect">
          <a:avLst/>
        </a:prstGeom>
      </xdr:spPr>
    </xdr:pic>
  </etc:cellImage>
  <etc:cellImage>
    <xdr:pic>
      <xdr:nvPicPr>
        <xdr:cNvPr id="5" name="ID_EA082C6F78D7438FA596464D1665FE50"/>
        <xdr:cNvPicPr>
          <a:picLocks noChangeAspect="1"/>
        </xdr:cNvPicPr>
      </xdr:nvPicPr>
      <xdr:blipFill>
        <a:blip r:embed="rId98"/>
        <a:stretch>
          <a:fillRect/>
        </a:stretch>
      </xdr:blipFill>
      <xdr:spPr>
        <a:xfrm>
          <a:off x="5814695" y="27005280"/>
          <a:ext cx="314325" cy="29781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5" name="ID_631062CAE7DE445A9134BBBC18106085"/>
        <xdr:cNvPicPr>
          <a:picLocks noChangeAspect="1"/>
        </xdr:cNvPicPr>
      </xdr:nvPicPr>
      <xdr:blipFill>
        <a:blip r:embed="rId99"/>
        <a:srcRect l="-228" t="15945" r="-1367" b="27790"/>
        <a:stretch>
          <a:fillRect/>
        </a:stretch>
      </xdr:blipFill>
      <xdr:spPr>
        <a:xfrm>
          <a:off x="5786755" y="28021915"/>
          <a:ext cx="483235" cy="26797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7" name="ID_031B491CF0414C8CA3F3AB7CFAD9CC14"/>
        <xdr:cNvPicPr>
          <a:picLocks noChangeAspect="1"/>
        </xdr:cNvPicPr>
      </xdr:nvPicPr>
      <xdr:blipFill>
        <a:blip r:embed="rId100"/>
        <a:srcRect t="22445" b="24040"/>
        <a:stretch>
          <a:fillRect/>
        </a:stretch>
      </xdr:blipFill>
      <xdr:spPr>
        <a:xfrm>
          <a:off x="5819775" y="29382720"/>
          <a:ext cx="495935" cy="25781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41" name="ID_A8427E9FDCEC43C994EBD05E890BA45B"/>
        <xdr:cNvPicPr/>
      </xdr:nvPicPr>
      <xdr:blipFill>
        <a:blip r:embed="rId101"/>
        <a:stretch>
          <a:fillRect/>
        </a:stretch>
      </xdr:blipFill>
      <xdr:spPr>
        <a:xfrm>
          <a:off x="5845175" y="32042100"/>
          <a:ext cx="295275" cy="28321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<sst xmlns="http://schemas.openxmlformats.org/spreadsheetml/2006/main" count="307" uniqueCount="231">
  <si>
    <t xml:space="preserve">2026年度四川知名商标初评名单 </t>
  </si>
  <si>
    <t>序号</t>
  </si>
  <si>
    <t>企业名称</t>
  </si>
  <si>
    <t>统一信用代码</t>
  </si>
  <si>
    <t>申请认定商标</t>
  </si>
  <si>
    <t>注册类别</t>
  </si>
  <si>
    <t>商标注册证号</t>
  </si>
  <si>
    <t>四川川娃子食品有限公司</t>
  </si>
  <si>
    <t>91511402327002980J</t>
  </si>
  <si>
    <t>第30类</t>
  </si>
  <si>
    <t>营山丰盛食品有限公司</t>
  </si>
  <si>
    <t>91511322597508754P</t>
  </si>
  <si>
    <t>泸州龙溪河酒业有限公司</t>
  </si>
  <si>
    <t>91510504MABWLPL025</t>
  </si>
  <si>
    <t>第33类</t>
  </si>
  <si>
    <t>四川巴晓白茶业有限公司</t>
  </si>
  <si>
    <t>91511700MA621WGD0H</t>
  </si>
  <si>
    <t>四川天府烤卤有限公司</t>
  </si>
  <si>
    <t>91510681MA62304P68</t>
  </si>
  <si>
    <t>第29类</t>
  </si>
  <si>
    <t>四川省凤鸣茶业有限公司</t>
  </si>
  <si>
    <t>915115273377053641</t>
  </si>
  <si>
    <t>四川唯怡饮料食品有限公司</t>
  </si>
  <si>
    <t>915106006208901555</t>
  </si>
  <si>
    <t>第32类</t>
  </si>
  <si>
    <t>四川集知正律师事务所</t>
  </si>
  <si>
    <t>31510000MD018410XM</t>
  </si>
  <si>
    <t>第45类</t>
  </si>
  <si>
    <t>成都润宝物流有限公司</t>
  </si>
  <si>
    <t>9151010668456616XY</t>
  </si>
  <si>
    <t>第39类</t>
  </si>
  <si>
    <t>四川师专食品科技有限公司</t>
  </si>
  <si>
    <t>91510300MA6205AH67</t>
  </si>
  <si>
    <t>四川阆中华珍风味食品有限公司</t>
  </si>
  <si>
    <t>91511381709041475A</t>
  </si>
  <si>
    <t>四川孔师傅食品有限公司</t>
  </si>
  <si>
    <t>91510124MAD7J7EL0Y</t>
  </si>
  <si>
    <t>四川省峰上生物科技有限公司</t>
  </si>
  <si>
    <t>91510121594690327X</t>
  </si>
  <si>
    <t>第5类</t>
  </si>
  <si>
    <t>德佑（天津）房地产经纪服务有限公司成都分公司</t>
  </si>
  <si>
    <t>91510104MA6C9DWL9J</t>
  </si>
  <si>
    <t>第36类</t>
  </si>
  <si>
    <t>大竹县竹香玉白农业专业合作社</t>
  </si>
  <si>
    <t>93511724MAACNHG0X6</t>
  </si>
  <si>
    <t>成都画者美术材料有限公司</t>
  </si>
  <si>
    <t>91510100MA61UGAK3K</t>
  </si>
  <si>
    <t>第2类</t>
  </si>
  <si>
    <t>成都吉食道食品有限公司</t>
  </si>
  <si>
    <t>91510100740308561D</t>
  </si>
  <si>
    <t>四川怡康园食品有限公司</t>
  </si>
  <si>
    <t>91511381060345780N</t>
  </si>
  <si>
    <t>四川巴山青农业科技有限公司</t>
  </si>
  <si>
    <t>91511781MA64Q35F6L</t>
  </si>
  <si>
    <t>四川百宏智能科技有限公司</t>
  </si>
  <si>
    <t>91510681MA6ABL8A7P</t>
  </si>
  <si>
    <t>第7类</t>
  </si>
  <si>
    <t>四川升钟湖久全食品有限公司</t>
  </si>
  <si>
    <t>915113210582369561</t>
  </si>
  <si>
    <t>四川有你一面食品有限公司</t>
  </si>
  <si>
    <t>91510124551088758X</t>
  </si>
  <si>
    <t>四川链家房地产经纪有限公司</t>
  </si>
  <si>
    <t>91510000699178290Y</t>
  </si>
  <si>
    <t>四川科华展示设备有限公司</t>
  </si>
  <si>
    <t>91510114765372711T</t>
  </si>
  <si>
    <t>第20类</t>
  </si>
  <si>
    <t>四川厨丰食品有限公司</t>
  </si>
  <si>
    <t>91511421567616762Y</t>
  </si>
  <si>
    <t>四川盼之网络科技有限公司</t>
  </si>
  <si>
    <t>91510303MA67MGX40D</t>
  </si>
  <si>
    <t>第35类</t>
  </si>
  <si>
    <t>四川成都贝壳闹海房地产经纪有限公司</t>
  </si>
  <si>
    <t>91510104MA6CGXR83C</t>
  </si>
  <si>
    <t>润和催化剂股份有限公司</t>
  </si>
  <si>
    <t>91511100565677369A</t>
  </si>
  <si>
    <t>第1类</t>
  </si>
  <si>
    <t>福华通达化学股份公司</t>
  </si>
  <si>
    <t>915111006695640941</t>
  </si>
  <si>
    <t>四川建信防火材料有限公司</t>
  </si>
  <si>
    <t>9151018171308876xc</t>
  </si>
  <si>
    <t>成都大和红梅酒业有限公司</t>
  </si>
  <si>
    <t>91510129720394845E</t>
  </si>
  <si>
    <t>成都盛林智美生物科技有限公司</t>
  </si>
  <si>
    <t>91510105MA6BC5UX8C</t>
  </si>
  <si>
    <t>第3类</t>
  </si>
  <si>
    <t>绵阳市乐事多食品有限公司</t>
  </si>
  <si>
    <t>91510724076145273B</t>
  </si>
  <si>
    <t>四川德亲国际旅行社有限公司</t>
  </si>
  <si>
    <t>91510106MA62MG0Q64</t>
  </si>
  <si>
    <t>四川资味甄选商贸有限公司</t>
  </si>
  <si>
    <t>91512000MAC3NYQ052</t>
  </si>
  <si>
    <t>成都市奥特乐商业管理有限公司</t>
  </si>
  <si>
    <t>91510100MA69JR0112</t>
  </si>
  <si>
    <t>四川力久律师事务所</t>
  </si>
  <si>
    <t>31510000563291446N</t>
  </si>
  <si>
    <t>成都肖三婆食品有限公司</t>
  </si>
  <si>
    <t>915101075773570396</t>
  </si>
  <si>
    <t>四川东阁科技有限公司</t>
  </si>
  <si>
    <t>91511324586498829H</t>
  </si>
  <si>
    <t>第9类</t>
  </si>
  <si>
    <t>泸州老窖集团有限责任公司</t>
  </si>
  <si>
    <t>91510500723203346U</t>
  </si>
  <si>
    <t>四川竹宇食品有限公司</t>
  </si>
  <si>
    <t>91511322MA68XDN15R</t>
  </si>
  <si>
    <t>苍溪县金农粮油有限责任公司</t>
  </si>
  <si>
    <t>915108246602845397</t>
  </si>
  <si>
    <t>成都鸿能精密机械有限公司</t>
  </si>
  <si>
    <t>91510100MA69KWMJ8X</t>
  </si>
  <si>
    <t>四川省登尧机械设备有限公司</t>
  </si>
  <si>
    <t>91511181MA62802224</t>
  </si>
  <si>
    <t>四川省科学城久信科技股份有限公司</t>
  </si>
  <si>
    <t>91510700687933527M</t>
  </si>
  <si>
    <t>泸州绿阳现代农业发展有限公司</t>
  </si>
  <si>
    <t>9151050234578957XP</t>
  </si>
  <si>
    <t>第31类</t>
  </si>
  <si>
    <t>成都王妈食品有限公司</t>
  </si>
  <si>
    <t>91510107MACFTDQU7Q</t>
  </si>
  <si>
    <t>仪陇德轩农业科技有限责任公司</t>
  </si>
  <si>
    <t>91511324MA66CLG08N</t>
  </si>
  <si>
    <t>四川雄港玻璃有限公司</t>
  </si>
  <si>
    <t>91510122782253511Q</t>
  </si>
  <si>
    <t>第19类</t>
  </si>
  <si>
    <t>眉山宝家粮油有限公司</t>
  </si>
  <si>
    <t>915114025632572726</t>
  </si>
  <si>
    <t>四川李记乐宝食品有限公司</t>
  </si>
  <si>
    <t>91511402MA62J7P36T</t>
  </si>
  <si>
    <t>四川德派汉纱科技集团有限责任公司</t>
  </si>
  <si>
    <t>91510100MABRWBXA86</t>
  </si>
  <si>
    <t>第6类</t>
  </si>
  <si>
    <t>成都和胜餐饮酒店管理有限公司</t>
  </si>
  <si>
    <t>91510107794939780X</t>
  </si>
  <si>
    <t>第43类</t>
  </si>
  <si>
    <t>四川英发睿能科技股份有限公司</t>
  </si>
  <si>
    <t>91341100MA2MX45978</t>
  </si>
  <si>
    <t>四川锦官城酒厂</t>
  </si>
  <si>
    <t>91510183720381139T</t>
  </si>
  <si>
    <t>四川多联实业有限公司</t>
  </si>
  <si>
    <t>91510122785407280R</t>
  </si>
  <si>
    <t>第17类</t>
  </si>
  <si>
    <t>四川润邦建材有限公司</t>
  </si>
  <si>
    <t>91510681066753638G</t>
  </si>
  <si>
    <t>四川大喜来食品有限公司</t>
  </si>
  <si>
    <t>91510131MABU2LFT5P</t>
  </si>
  <si>
    <t>四川省川陴豆瓣有限公司</t>
  </si>
  <si>
    <t>91510124202501276K</t>
  </si>
  <si>
    <t>攀枝花市红蜻蜓食品有限责任公司</t>
  </si>
  <si>
    <t>91510402682353996Y</t>
  </si>
  <si>
    <t>四川益涵新材料科技有限公司</t>
  </si>
  <si>
    <t>91510131MA688NYG9U</t>
  </si>
  <si>
    <t>第16类</t>
  </si>
  <si>
    <t>乐山赵鸭子食品有限公司</t>
  </si>
  <si>
    <t>91511100MA6288F785</t>
  </si>
  <si>
    <t>四川南联环资科技股份有限公司</t>
  </si>
  <si>
    <t>91510781567632877P</t>
  </si>
  <si>
    <t>四川昇嘉科技有限公司</t>
  </si>
  <si>
    <t>91510107MA69WRWN6Q</t>
  </si>
  <si>
    <t>成都市世成食品有限公司</t>
  </si>
  <si>
    <t>91510100730214334E</t>
  </si>
  <si>
    <t>四川省仪陇银明黄酒有限责任公司</t>
  </si>
  <si>
    <t>91511324717521225B</t>
  </si>
  <si>
    <t>泸州老窖股份有限公司</t>
  </si>
  <si>
    <t>91510500204706718H</t>
  </si>
  <si>
    <t>四川省川海晨洋食品有限责任公司</t>
  </si>
  <si>
    <t>91510124MA6C64A30M</t>
  </si>
  <si>
    <t>成都市金海霸新型建材有限公司</t>
  </si>
  <si>
    <t>91510113553574055K</t>
  </si>
  <si>
    <t>成都迪康中科生物医学材料有限公司</t>
  </si>
  <si>
    <t>915101007203615413</t>
  </si>
  <si>
    <t>第10类</t>
  </si>
  <si>
    <t>观宇玻璃集团有限公司</t>
  </si>
  <si>
    <t>915105216991727024</t>
  </si>
  <si>
    <t>第21类</t>
  </si>
  <si>
    <t>成都五区顾大妈餐饮管理有限公司</t>
  </si>
  <si>
    <t>91510108MAC26EBQ4U</t>
  </si>
  <si>
    <t>成都众乐乐餐饮管理有限公司</t>
  </si>
  <si>
    <t>9151010733210122X9</t>
  </si>
  <si>
    <t>乐山纪六孃食品有限公司</t>
  </si>
  <si>
    <t>915111023269266989</t>
  </si>
  <si>
    <t>成都水月雨科技有限公司</t>
  </si>
  <si>
    <t>91510115MA61REHH1W</t>
  </si>
  <si>
    <t>成都南台月实业有限责任公司</t>
  </si>
  <si>
    <t>91510106720318156F</t>
  </si>
  <si>
    <t>成都戴梦迪超硬工具有限责任公司</t>
  </si>
  <si>
    <t>91510105728077326A</t>
  </si>
  <si>
    <t>成都六汇鑫邦农业科技有限公司</t>
  </si>
  <si>
    <t>91510129MA61TQF62J</t>
  </si>
  <si>
    <t>四川明峰农业开发有限公司</t>
  </si>
  <si>
    <t>91510703MA6247B006</t>
  </si>
  <si>
    <t>成都传承世家食品有限公司</t>
  </si>
  <si>
    <t>91510100553584325E</t>
  </si>
  <si>
    <t>四川省盛祥玫瑰生态农业开发有限公司</t>
  </si>
  <si>
    <t>91511325060333173K</t>
  </si>
  <si>
    <t>四川省五通桥德昌源酱园厂</t>
  </si>
  <si>
    <t>915111122071599245</t>
  </si>
  <si>
    <t>甘孜州盛源农牧产品开发有限责任公司</t>
  </si>
  <si>
    <t>91513334MA68RB5JXW</t>
  </si>
  <si>
    <t>四川根兴食品有限公司</t>
  </si>
  <si>
    <t>915110255727563055</t>
  </si>
  <si>
    <t>西昌华祥食品有限责任公司</t>
  </si>
  <si>
    <t>915134006757653865</t>
  </si>
  <si>
    <t>四川六月天食品有限公司</t>
  </si>
  <si>
    <t>91511503MA6BBR5H2D</t>
  </si>
  <si>
    <t>四川省郫县豆瓣股份有限公司</t>
  </si>
  <si>
    <t>91510000202505920J</t>
  </si>
  <si>
    <t>成都超德创科技有限公司</t>
  </si>
  <si>
    <t>91510131MA68NFNU31</t>
  </si>
  <si>
    <t>成都金牧粮草生态农业科技有限公司</t>
  </si>
  <si>
    <t>91510129MA62XE0241</t>
  </si>
  <si>
    <t>成都超有爱科技有限公司</t>
  </si>
  <si>
    <t>91510100567152152P</t>
  </si>
  <si>
    <t>四川益彰农业开发有限公司</t>
  </si>
  <si>
    <t>91511322MA666NR43H</t>
  </si>
  <si>
    <t>四川省威盾新材料有限公司</t>
  </si>
  <si>
    <t>91510182057463671P</t>
  </si>
  <si>
    <t>四川科施福农业科技有限公司</t>
  </si>
  <si>
    <t>91510321MA68Q0XP1C</t>
  </si>
  <si>
    <t>自贡市川霸王食品有限公司</t>
  </si>
  <si>
    <t>91510302099384680W</t>
  </si>
  <si>
    <t>四川锦兴玻璃陶瓷有限公司</t>
  </si>
  <si>
    <t>915110285534812032</t>
  </si>
  <si>
    <t>成都光厂创意科技有限公司</t>
  </si>
  <si>
    <t>91510100332025319L</t>
  </si>
  <si>
    <t>成都市戴氏教育科技集团有限公司</t>
  </si>
  <si>
    <t>91510105397634836D</t>
  </si>
  <si>
    <t>第41类</t>
  </si>
  <si>
    <t>四川兵哥餐饮管理有限公司</t>
  </si>
  <si>
    <t>91510100327484588J</t>
  </si>
  <si>
    <t>四川光良酒业有限公司</t>
  </si>
  <si>
    <t>91510183MA64MGWT6T</t>
  </si>
  <si>
    <t>四川省唐玖珑食品有限责任公司</t>
  </si>
  <si>
    <t>91510182MA61XHMK94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</si>
</sst>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等线"/>
      <charset val="134"/>
      <scheme val="minor"/>
    </font>
    <font>
      <sz val="10"/>
      <name val="微软雅黑"/>
      <charset val="134"/>
    </font>
    <font>
      <sz val="18"/>
      <name val="方正小标宋简体"/>
      <charset val="134"/>
    </font>
    <font>
      <u/>
      <sz val="10"/>
      <color rgb="FF80008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3" fillId="0" borderId="4" xfId="6" applyFont="1" applyBorder="1" applyAlignment="1">
      <alignment horizontal="center" vertical="center"/>
    </xf>
    <xf numFmtId="0" fontId="1" fillId="0" borderId="4" xfId="0" applyFont="1" applyBorder="1" applyAlignment="1" quotePrefix="1">
      <alignment horizontal="center" vertical="center"/>
    </xf>
    <xf numFmtId="0" fontId="1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9" Type="http://schemas.openxmlformats.org/officeDocument/2006/relationships/image" Target="media/image103.png"/><Relationship Id="rId98" Type="http://schemas.openxmlformats.org/officeDocument/2006/relationships/image" Target="media/image102.png"/><Relationship Id="rId97" Type="http://schemas.openxmlformats.org/officeDocument/2006/relationships/image" Target="media/image101.png"/><Relationship Id="rId96" Type="http://schemas.openxmlformats.org/officeDocument/2006/relationships/image" Target="media/image100.png"/><Relationship Id="rId95" Type="http://schemas.openxmlformats.org/officeDocument/2006/relationships/image" Target="media/image99.png"/><Relationship Id="rId94" Type="http://schemas.openxmlformats.org/officeDocument/2006/relationships/image" Target="media/image98.jpeg"/><Relationship Id="rId93" Type="http://schemas.openxmlformats.org/officeDocument/2006/relationships/image" Target="media/image97.png"/><Relationship Id="rId92" Type="http://schemas.openxmlformats.org/officeDocument/2006/relationships/image" Target="NULL" TargetMode="External"/><Relationship Id="rId91" Type="http://schemas.openxmlformats.org/officeDocument/2006/relationships/image" Target="media/image96.png"/><Relationship Id="rId90" Type="http://schemas.openxmlformats.org/officeDocument/2006/relationships/image" Target="media/image95.png"/><Relationship Id="rId9" Type="http://schemas.openxmlformats.org/officeDocument/2006/relationships/image" Target="media/image14.jpeg"/><Relationship Id="rId89" Type="http://schemas.openxmlformats.org/officeDocument/2006/relationships/image" Target="media/image94.png"/><Relationship Id="rId88" Type="http://schemas.openxmlformats.org/officeDocument/2006/relationships/image" Target="media/image93.png"/><Relationship Id="rId87" Type="http://schemas.openxmlformats.org/officeDocument/2006/relationships/image" Target="media/image92.png"/><Relationship Id="rId86" Type="http://schemas.openxmlformats.org/officeDocument/2006/relationships/image" Target="media/image91.png"/><Relationship Id="rId85" Type="http://schemas.openxmlformats.org/officeDocument/2006/relationships/image" Target="media/image90.png"/><Relationship Id="rId84" Type="http://schemas.openxmlformats.org/officeDocument/2006/relationships/image" Target="media/image89.png"/><Relationship Id="rId83" Type="http://schemas.openxmlformats.org/officeDocument/2006/relationships/image" Target="media/image88.png"/><Relationship Id="rId82" Type="http://schemas.openxmlformats.org/officeDocument/2006/relationships/image" Target="media/image87.png"/><Relationship Id="rId81" Type="http://schemas.openxmlformats.org/officeDocument/2006/relationships/image" Target="media/image86.png"/><Relationship Id="rId80" Type="http://schemas.openxmlformats.org/officeDocument/2006/relationships/image" Target="media/image85.png"/><Relationship Id="rId8" Type="http://schemas.openxmlformats.org/officeDocument/2006/relationships/image" Target="media/image13.jpeg"/><Relationship Id="rId79" Type="http://schemas.openxmlformats.org/officeDocument/2006/relationships/image" Target="media/image84.png"/><Relationship Id="rId78" Type="http://schemas.openxmlformats.org/officeDocument/2006/relationships/image" Target="media/image83.png"/><Relationship Id="rId77" Type="http://schemas.openxmlformats.org/officeDocument/2006/relationships/image" Target="media/image82.png"/><Relationship Id="rId76" Type="http://schemas.openxmlformats.org/officeDocument/2006/relationships/image" Target="media/image81.png"/><Relationship Id="rId75" Type="http://schemas.openxmlformats.org/officeDocument/2006/relationships/image" Target="media/image80.png"/><Relationship Id="rId74" Type="http://schemas.openxmlformats.org/officeDocument/2006/relationships/image" Target="media/image79.png"/><Relationship Id="rId73" Type="http://schemas.openxmlformats.org/officeDocument/2006/relationships/image" Target="media/image78.png"/><Relationship Id="rId72" Type="http://schemas.openxmlformats.org/officeDocument/2006/relationships/image" Target="media/image77.png"/><Relationship Id="rId71" Type="http://schemas.openxmlformats.org/officeDocument/2006/relationships/image" Target="media/image76.png"/><Relationship Id="rId70" Type="http://schemas.openxmlformats.org/officeDocument/2006/relationships/image" Target="media/image75.png"/><Relationship Id="rId7" Type="http://schemas.openxmlformats.org/officeDocument/2006/relationships/image" Target="media/image12.png"/><Relationship Id="rId69" Type="http://schemas.openxmlformats.org/officeDocument/2006/relationships/image" Target="media/image74.png"/><Relationship Id="rId68" Type="http://schemas.openxmlformats.org/officeDocument/2006/relationships/image" Target="media/image73.png"/><Relationship Id="rId67" Type="http://schemas.openxmlformats.org/officeDocument/2006/relationships/image" Target="media/image72.png"/><Relationship Id="rId66" Type="http://schemas.openxmlformats.org/officeDocument/2006/relationships/image" Target="media/image71.png"/><Relationship Id="rId65" Type="http://schemas.openxmlformats.org/officeDocument/2006/relationships/image" Target="media/image70.png"/><Relationship Id="rId64" Type="http://schemas.openxmlformats.org/officeDocument/2006/relationships/image" Target="media/image69.png"/><Relationship Id="rId63" Type="http://schemas.openxmlformats.org/officeDocument/2006/relationships/image" Target="media/image68.png"/><Relationship Id="rId62" Type="http://schemas.openxmlformats.org/officeDocument/2006/relationships/image" Target="media/image67.png"/><Relationship Id="rId61" Type="http://schemas.openxmlformats.org/officeDocument/2006/relationships/image" Target="media/image66.png"/><Relationship Id="rId60" Type="http://schemas.openxmlformats.org/officeDocument/2006/relationships/image" Target="media/image65.png"/><Relationship Id="rId6" Type="http://schemas.openxmlformats.org/officeDocument/2006/relationships/image" Target="media/image11.png"/><Relationship Id="rId59" Type="http://schemas.openxmlformats.org/officeDocument/2006/relationships/image" Target="media/image64.png"/><Relationship Id="rId58" Type="http://schemas.openxmlformats.org/officeDocument/2006/relationships/image" Target="media/image63.png"/><Relationship Id="rId57" Type="http://schemas.openxmlformats.org/officeDocument/2006/relationships/image" Target="media/image62.png"/><Relationship Id="rId56" Type="http://schemas.openxmlformats.org/officeDocument/2006/relationships/image" Target="media/image61.png"/><Relationship Id="rId55" Type="http://schemas.openxmlformats.org/officeDocument/2006/relationships/image" Target="media/image60.png"/><Relationship Id="rId54" Type="http://schemas.openxmlformats.org/officeDocument/2006/relationships/image" Target="media/image59.png"/><Relationship Id="rId53" Type="http://schemas.openxmlformats.org/officeDocument/2006/relationships/image" Target="media/image58.png"/><Relationship Id="rId52" Type="http://schemas.openxmlformats.org/officeDocument/2006/relationships/image" Target="media/image57.png"/><Relationship Id="rId51" Type="http://schemas.openxmlformats.org/officeDocument/2006/relationships/image" Target="media/image56.png"/><Relationship Id="rId50" Type="http://schemas.openxmlformats.org/officeDocument/2006/relationships/image" Target="media/image55.png"/><Relationship Id="rId5" Type="http://schemas.openxmlformats.org/officeDocument/2006/relationships/image" Target="media/image10.png"/><Relationship Id="rId49" Type="http://schemas.openxmlformats.org/officeDocument/2006/relationships/image" Target="media/image54.png"/><Relationship Id="rId48" Type="http://schemas.openxmlformats.org/officeDocument/2006/relationships/image" Target="media/image53.png"/><Relationship Id="rId47" Type="http://schemas.openxmlformats.org/officeDocument/2006/relationships/image" Target="media/image52.png"/><Relationship Id="rId46" Type="http://schemas.openxmlformats.org/officeDocument/2006/relationships/image" Target="media/image51.png"/><Relationship Id="rId45" Type="http://schemas.openxmlformats.org/officeDocument/2006/relationships/image" Target="media/image50.png"/><Relationship Id="rId44" Type="http://schemas.openxmlformats.org/officeDocument/2006/relationships/image" Target="media/image49.png"/><Relationship Id="rId43" Type="http://schemas.openxmlformats.org/officeDocument/2006/relationships/image" Target="media/image48.png"/><Relationship Id="rId42" Type="http://schemas.openxmlformats.org/officeDocument/2006/relationships/image" Target="media/image47.png"/><Relationship Id="rId41" Type="http://schemas.openxmlformats.org/officeDocument/2006/relationships/image" Target="media/image46.png"/><Relationship Id="rId40" Type="http://schemas.openxmlformats.org/officeDocument/2006/relationships/image" Target="media/image45.png"/><Relationship Id="rId4" Type="http://schemas.openxmlformats.org/officeDocument/2006/relationships/image" Target="media/image9.jpeg"/><Relationship Id="rId39" Type="http://schemas.openxmlformats.org/officeDocument/2006/relationships/image" Target="media/image44.png"/><Relationship Id="rId38" Type="http://schemas.openxmlformats.org/officeDocument/2006/relationships/image" Target="media/image43.png"/><Relationship Id="rId37" Type="http://schemas.openxmlformats.org/officeDocument/2006/relationships/image" Target="media/image42.png"/><Relationship Id="rId36" Type="http://schemas.openxmlformats.org/officeDocument/2006/relationships/image" Target="media/image41.png"/><Relationship Id="rId35" Type="http://schemas.openxmlformats.org/officeDocument/2006/relationships/image" Target="media/image40.png"/><Relationship Id="rId34" Type="http://schemas.openxmlformats.org/officeDocument/2006/relationships/image" Target="media/image39.png"/><Relationship Id="rId33" Type="http://schemas.openxmlformats.org/officeDocument/2006/relationships/image" Target="media/image38.png"/><Relationship Id="rId32" Type="http://schemas.openxmlformats.org/officeDocument/2006/relationships/image" Target="media/image37.png"/><Relationship Id="rId31" Type="http://schemas.openxmlformats.org/officeDocument/2006/relationships/image" Target="media/image36.png"/><Relationship Id="rId30" Type="http://schemas.openxmlformats.org/officeDocument/2006/relationships/image" Target="media/image35.png"/><Relationship Id="rId3" Type="http://schemas.openxmlformats.org/officeDocument/2006/relationships/image" Target="media/image8.png"/><Relationship Id="rId29" Type="http://schemas.openxmlformats.org/officeDocument/2006/relationships/image" Target="media/image34.png"/><Relationship Id="rId28" Type="http://schemas.openxmlformats.org/officeDocument/2006/relationships/image" Target="media/image33.png"/><Relationship Id="rId27" Type="http://schemas.openxmlformats.org/officeDocument/2006/relationships/image" Target="media/image32.png"/><Relationship Id="rId26" Type="http://schemas.openxmlformats.org/officeDocument/2006/relationships/image" Target="media/image31.png"/><Relationship Id="rId25" Type="http://schemas.openxmlformats.org/officeDocument/2006/relationships/image" Target="media/image30.png"/><Relationship Id="rId24" Type="http://schemas.openxmlformats.org/officeDocument/2006/relationships/image" Target="media/image29.png"/><Relationship Id="rId23" Type="http://schemas.openxmlformats.org/officeDocument/2006/relationships/image" Target="media/image28.png"/><Relationship Id="rId22" Type="http://schemas.openxmlformats.org/officeDocument/2006/relationships/image" Target="media/image27.png"/><Relationship Id="rId21" Type="http://schemas.openxmlformats.org/officeDocument/2006/relationships/image" Target="media/image26.png"/><Relationship Id="rId20" Type="http://schemas.openxmlformats.org/officeDocument/2006/relationships/image" Target="media/image25.png"/><Relationship Id="rId2" Type="http://schemas.openxmlformats.org/officeDocument/2006/relationships/image" Target="media/image7.png"/><Relationship Id="rId19" Type="http://schemas.openxmlformats.org/officeDocument/2006/relationships/image" Target="media/image24.png"/><Relationship Id="rId18" Type="http://schemas.openxmlformats.org/officeDocument/2006/relationships/image" Target="media/image23.jpeg"/><Relationship Id="rId17" Type="http://schemas.openxmlformats.org/officeDocument/2006/relationships/image" Target="media/image22.png"/><Relationship Id="rId16" Type="http://schemas.openxmlformats.org/officeDocument/2006/relationships/image" Target="media/image21.png"/><Relationship Id="rId15" Type="http://schemas.openxmlformats.org/officeDocument/2006/relationships/image" Target="media/image20.png"/><Relationship Id="rId14" Type="http://schemas.openxmlformats.org/officeDocument/2006/relationships/image" Target="media/image19.png"/><Relationship Id="rId13" Type="http://schemas.openxmlformats.org/officeDocument/2006/relationships/image" Target="media/image18.jpeg"/><Relationship Id="rId12" Type="http://schemas.openxmlformats.org/officeDocument/2006/relationships/image" Target="media/image17.jpeg"/><Relationship Id="rId11" Type="http://schemas.openxmlformats.org/officeDocument/2006/relationships/image" Target="media/image16.png"/><Relationship Id="rId101" Type="http://schemas.openxmlformats.org/officeDocument/2006/relationships/image" Target="media/image105.png"/><Relationship Id="rId100" Type="http://schemas.openxmlformats.org/officeDocument/2006/relationships/image" Target="media/image104.png"/><Relationship Id="rId10" Type="http://schemas.openxmlformats.org/officeDocument/2006/relationships/image" Target="media/image15.jpeg"/><Relationship Id="rId1" Type="http://schemas.openxmlformats.org/officeDocument/2006/relationships/image" Target="media/image6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3</xdr:col>
      <xdr:colOff>0</xdr:colOff>
      <xdr:row>96</xdr:row>
      <xdr:rowOff>0</xdr:rowOff>
    </xdr:from>
    <xdr:ext cx="0" cy="190500"/>
    <xdr:pic>
      <xdr:nvPicPr>
        <xdr:cNvPr id="2" name="图片 1"/>
        <xdr:cNvPicPr/>
      </xdr:nvPicPr>
      <xdr:blipFill>
        <a:blip r:embed="rId1"/>
        <a:stretch>
          <a:fillRect/>
        </a:stretch>
      </xdr:blipFill>
      <xdr:spPr>
        <a:xfrm>
          <a:off x="5397500" y="32004000"/>
          <a:ext cx="0" cy="1905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73</xdr:row>
      <xdr:rowOff>0</xdr:rowOff>
    </xdr:from>
    <xdr:ext cx="0" cy="190500"/>
    <xdr:pic>
      <xdr:nvPicPr>
        <xdr:cNvPr id="3" name="图片 2"/>
        <xdr:cNvPicPr/>
      </xdr:nvPicPr>
      <xdr:blipFill>
        <a:blip r:embed="rId2"/>
        <a:stretch>
          <a:fillRect/>
        </a:stretch>
      </xdr:blipFill>
      <xdr:spPr>
        <a:xfrm>
          <a:off x="5397500" y="24336375"/>
          <a:ext cx="0" cy="1905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70</xdr:row>
      <xdr:rowOff>0</xdr:rowOff>
    </xdr:from>
    <xdr:ext cx="0" cy="190500"/>
    <xdr:pic>
      <xdr:nvPicPr>
        <xdr:cNvPr id="4" name="图片 3"/>
        <xdr:cNvPicPr/>
      </xdr:nvPicPr>
      <xdr:blipFill>
        <a:blip r:embed="rId3"/>
        <a:stretch>
          <a:fillRect/>
        </a:stretch>
      </xdr:blipFill>
      <xdr:spPr>
        <a:xfrm>
          <a:off x="5397500" y="23336250"/>
          <a:ext cx="0" cy="1905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94</xdr:row>
      <xdr:rowOff>0</xdr:rowOff>
    </xdr:from>
    <xdr:ext cx="0" cy="190500"/>
    <xdr:pic>
      <xdr:nvPicPr>
        <xdr:cNvPr id="5" name="图片 4"/>
        <xdr:cNvPicPr/>
      </xdr:nvPicPr>
      <xdr:blipFill>
        <a:blip r:embed="rId4"/>
        <a:stretch>
          <a:fillRect/>
        </a:stretch>
      </xdr:blipFill>
      <xdr:spPr>
        <a:xfrm>
          <a:off x="5397500" y="31337250"/>
          <a:ext cx="0" cy="1905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94</xdr:row>
      <xdr:rowOff>0</xdr:rowOff>
    </xdr:from>
    <xdr:ext cx="0" cy="190500"/>
    <xdr:pic>
      <xdr:nvPicPr>
        <xdr:cNvPr id="6" name="图片 4"/>
        <xdr:cNvPicPr/>
      </xdr:nvPicPr>
      <xdr:blipFill>
        <a:blip r:embed="rId4"/>
        <a:stretch>
          <a:fillRect/>
        </a:stretch>
      </xdr:blipFill>
      <xdr:spPr>
        <a:xfrm>
          <a:off x="5397500" y="31337250"/>
          <a:ext cx="0" cy="1905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68</xdr:row>
      <xdr:rowOff>0</xdr:rowOff>
    </xdr:from>
    <xdr:ext cx="0" cy="190500"/>
    <xdr:pic>
      <xdr:nvPicPr>
        <xdr:cNvPr id="7" name="图片 5"/>
        <xdr:cNvPicPr/>
      </xdr:nvPicPr>
      <xdr:blipFill>
        <a:blip r:embed="rId5"/>
        <a:stretch>
          <a:fillRect/>
        </a:stretch>
      </xdr:blipFill>
      <xdr:spPr>
        <a:xfrm>
          <a:off x="5397500" y="22669500"/>
          <a:ext cx="0" cy="190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103"/>
  <sheetViews>
    <sheetView tabSelected="1" zoomScale="110" zoomScaleNormal="110" workbookViewId="0">
      <pane ySplit="2" topLeftCell="A3" activePane="bottomLeft" state="frozen"/>
      <selection/>
      <selection pane="bottomLeft" activeCell="C4" sqref="C4"/>
    </sheetView>
  </sheetViews>
  <sheetFormatPr defaultColWidth="10" defaultRowHeight="16.5" customHeight="1" outlineLevelCol="5"/>
  <cols>
    <col min="1" max="1" width="6.25" style="1" customWidth="1"/>
    <col min="2" max="2" width="35.828125" style="1" customWidth="1"/>
    <col min="3" max="3" width="24.328125" style="1" customWidth="1"/>
    <col min="4" max="4" width="14.828125" style="1" customWidth="1"/>
    <col min="5" max="5" width="12.328125" style="1" customWidth="1"/>
    <col min="6" max="6" width="16.5" style="1" customWidth="1"/>
    <col min="7" max="23" width="22.328125" style="1" customWidth="1"/>
    <col min="24" max="16384" width="10" style="2"/>
  </cols>
  <sheetData>
    <row r="1" ht="26.25" customHeight="1" spans="1:6">
      <c r="A1" s="3" t="s">
        <v>0</v>
      </c>
      <c r="B1" s="4"/>
      <c r="C1" s="4"/>
      <c r="D1" s="4"/>
      <c r="E1" s="4"/>
      <c r="F1" s="5"/>
    </row>
    <row r="2" s="1" customFormat="1" ht="26.25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ht="26.25" customHeight="1" spans="1:6">
      <c r="A3" s="7">
        <v>1</v>
      </c>
      <c r="B3" s="7" t="s">
        <v>7</v>
      </c>
      <c r="C3" s="7" t="s">
        <v>8</v>
      </c>
      <c r="D3" s="7" t="str">
        <f>_xlfn.DISPIMG("ID_84FB7FD4006145C1B66FA3A6240AA8AA",1)</f>
        <v>=DISPIMG("ID_84FB7FD4006145C1B66FA3A6240AA8AA",1)</v>
      </c>
      <c r="E3" s="7" t="s">
        <v>9</v>
      </c>
      <c r="F3" s="7">
        <v>56128224</v>
      </c>
    </row>
    <row r="4" ht="26.25" customHeight="1" spans="1:6">
      <c r="A4" s="7">
        <v>2</v>
      </c>
      <c r="B4" s="7" t="s">
        <v>10</v>
      </c>
      <c r="C4" s="7" t="s">
        <v>11</v>
      </c>
      <c r="D4" s="7" t="str">
        <f>_xlfn.DISPIMG("ID_8FDE9477059744D2819358AE241BA227",1)</f>
        <v>=DISPIMG("ID_8FDE9477059744D2819358AE241BA227",1)</v>
      </c>
      <c r="E4" s="7" t="s">
        <v>9</v>
      </c>
      <c r="F4" s="7">
        <v>16562869</v>
      </c>
    </row>
    <row r="5" ht="26.25" customHeight="1" spans="1:6">
      <c r="A5" s="7">
        <v>3</v>
      </c>
      <c r="B5" s="7" t="s">
        <v>12</v>
      </c>
      <c r="C5" s="7" t="s">
        <v>13</v>
      </c>
      <c r="D5" s="7" t="str">
        <f>_xlfn.DISPIMG("ID_4C6D56DB12D6478285B2335E0BF1DCF7",1)</f>
        <v>=DISPIMG("ID_4C6D56DB12D6478285B2335E0BF1DCF7",1)</v>
      </c>
      <c r="E5" s="7" t="s">
        <v>14</v>
      </c>
      <c r="F5" s="7">
        <v>6491174</v>
      </c>
    </row>
    <row r="6" ht="26.25" customHeight="1" spans="1:6">
      <c r="A6" s="7">
        <v>4</v>
      </c>
      <c r="B6" s="7" t="s">
        <v>15</v>
      </c>
      <c r="C6" s="7" t="s">
        <v>16</v>
      </c>
      <c r="D6" s="7" t="str">
        <f>_xlfn.DISPIMG("ID_94404E86824C48ACB98021E530774B1B",1)</f>
        <v>=DISPIMG("ID_94404E86824C48ACB98021E530774B1B",1)</v>
      </c>
      <c r="E6" s="7" t="s">
        <v>9</v>
      </c>
      <c r="F6" s="7">
        <v>62824468</v>
      </c>
    </row>
    <row r="7" ht="26.25" customHeight="1" spans="1:6">
      <c r="A7" s="7">
        <v>5</v>
      </c>
      <c r="B7" s="7" t="s">
        <v>17</v>
      </c>
      <c r="C7" s="7" t="s">
        <v>18</v>
      </c>
      <c r="D7" s="7" t="str">
        <f>_xlfn.DISPIMG("ID_CF71748A2F474A30A854861EF371E6D7",1)</f>
        <v>=DISPIMG("ID_CF71748A2F474A30A854861EF371E6D7",1)</v>
      </c>
      <c r="E7" s="7" t="s">
        <v>19</v>
      </c>
      <c r="F7" s="7">
        <v>35121991</v>
      </c>
    </row>
    <row r="8" ht="26.25" customHeight="1" spans="1:6">
      <c r="A8" s="7">
        <v>6</v>
      </c>
      <c r="B8" s="7" t="s">
        <v>20</v>
      </c>
      <c r="C8" s="10" t="s">
        <v>21</v>
      </c>
      <c r="D8" s="7" t="str">
        <f>_xlfn.DISPIMG("ID_267F22AAEC5145388223E66DC23E0BC5",1)</f>
        <v>=DISPIMG("ID_267F22AAEC5145388223E66DC23E0BC5",1)</v>
      </c>
      <c r="E8" s="7" t="s">
        <v>9</v>
      </c>
      <c r="F8" s="7">
        <v>28086480</v>
      </c>
    </row>
    <row r="9" ht="26.25" customHeight="1" spans="1:6">
      <c r="A9" s="7">
        <v>7</v>
      </c>
      <c r="B9" s="7" t="s">
        <v>22</v>
      </c>
      <c r="C9" s="10" t="s">
        <v>23</v>
      </c>
      <c r="D9" s="7" t="str">
        <f>_xlfn.DISPIMG("ID_5F196A987D1B4D6B94E1D110E75D9205",1)</f>
        <v>=DISPIMG("ID_5F196A987D1B4D6B94E1D110E75D9205",1)</v>
      </c>
      <c r="E9" s="7" t="s">
        <v>24</v>
      </c>
      <c r="F9" s="7">
        <v>57643539</v>
      </c>
    </row>
    <row r="10" ht="26.25" customHeight="1" spans="1:6">
      <c r="A10" s="7">
        <v>8</v>
      </c>
      <c r="B10" s="7" t="s">
        <v>25</v>
      </c>
      <c r="C10" s="7" t="s">
        <v>26</v>
      </c>
      <c r="D10" s="7" t="str">
        <f>_xlfn.DISPIMG("ID_36530CD82909477CAF84F4DE0255DCB3",1)</f>
        <v>=DISPIMG("ID_36530CD82909477CAF84F4DE0255DCB3",1)</v>
      </c>
      <c r="E10" s="7" t="s">
        <v>27</v>
      </c>
      <c r="F10" s="7">
        <v>56281048</v>
      </c>
    </row>
    <row r="11" ht="26.25" customHeight="1" spans="1:6">
      <c r="A11" s="7">
        <v>9</v>
      </c>
      <c r="B11" s="7" t="s">
        <v>28</v>
      </c>
      <c r="C11" s="7" t="s">
        <v>29</v>
      </c>
      <c r="D11" s="7" t="str">
        <f>_xlfn.DISPIMG("ID_BBA344F98AF844BFA18FDDF976DFC80D",1)</f>
        <v>=DISPIMG("ID_BBA344F98AF844BFA18FDDF976DFC80D",1)</v>
      </c>
      <c r="E11" s="7" t="s">
        <v>30</v>
      </c>
      <c r="F11" s="7">
        <v>11140577</v>
      </c>
    </row>
    <row r="12" ht="26.25" customHeight="1" spans="1:6">
      <c r="A12" s="7">
        <v>10</v>
      </c>
      <c r="B12" s="7" t="s">
        <v>31</v>
      </c>
      <c r="C12" s="7" t="s">
        <v>32</v>
      </c>
      <c r="D12" s="7" t="str">
        <f>_xlfn.DISPIMG("ID_0CAE1D2E0AF948CCB6159C8CB8F06D78",1)</f>
        <v>=DISPIMG("ID_0CAE1D2E0AF948CCB6159C8CB8F06D78",1)</v>
      </c>
      <c r="E12" s="7" t="s">
        <v>9</v>
      </c>
      <c r="F12" s="7">
        <v>11597169</v>
      </c>
    </row>
    <row r="13" ht="26.25" customHeight="1" spans="1:6">
      <c r="A13" s="7">
        <v>11</v>
      </c>
      <c r="B13" s="7" t="s">
        <v>33</v>
      </c>
      <c r="C13" s="7" t="s">
        <v>34</v>
      </c>
      <c r="D13" s="7" t="str">
        <f>_xlfn.DISPIMG("ID_2DC96240C2A6485D95FBB43453820FD1",1)</f>
        <v>=DISPIMG("ID_2DC96240C2A6485D95FBB43453820FD1",1)</v>
      </c>
      <c r="E13" s="7" t="s">
        <v>19</v>
      </c>
      <c r="F13" s="7">
        <v>5877863</v>
      </c>
    </row>
    <row r="14" ht="26.25" customHeight="1" spans="1:6">
      <c r="A14" s="7">
        <v>12</v>
      </c>
      <c r="B14" s="7" t="s">
        <v>35</v>
      </c>
      <c r="C14" s="7" t="s">
        <v>36</v>
      </c>
      <c r="D14" s="7" t="str">
        <f>_xlfn.DISPIMG("ID_62FDEE56584442019F146D4676EC6141",1)</f>
        <v>=DISPIMG("ID_62FDEE56584442019F146D4676EC6141",1)</v>
      </c>
      <c r="E14" s="7" t="s">
        <v>9</v>
      </c>
      <c r="F14" s="7">
        <v>7002627</v>
      </c>
    </row>
    <row r="15" ht="26.25" customHeight="1" spans="1:6">
      <c r="A15" s="7">
        <v>13</v>
      </c>
      <c r="B15" s="7" t="s">
        <v>37</v>
      </c>
      <c r="C15" s="7" t="s">
        <v>38</v>
      </c>
      <c r="D15" s="7" t="str">
        <f>_xlfn.DISPIMG("ID_2D6DE248B2B4478993F3B21A5F004F72",1)</f>
        <v>=DISPIMG("ID_2D6DE248B2B4478993F3B21A5F004F72",1)</v>
      </c>
      <c r="E15" s="7" t="s">
        <v>39</v>
      </c>
      <c r="F15" s="7">
        <v>21886535</v>
      </c>
    </row>
    <row r="16" ht="26.25" customHeight="1" spans="1:6">
      <c r="A16" s="7">
        <v>14</v>
      </c>
      <c r="B16" s="7" t="s">
        <v>40</v>
      </c>
      <c r="C16" s="7" t="s">
        <v>41</v>
      </c>
      <c r="D16" s="7" t="str">
        <f>_xlfn.DISPIMG("ID_0F929F4A07354CFE882B0B35330A9B8A",1)</f>
        <v>=DISPIMG("ID_0F929F4A07354CFE882B0B35330A9B8A",1)</v>
      </c>
      <c r="E16" s="7" t="s">
        <v>42</v>
      </c>
      <c r="F16" s="7">
        <v>7958161</v>
      </c>
    </row>
    <row r="17" ht="26.25" customHeight="1" spans="1:6">
      <c r="A17" s="7">
        <v>15</v>
      </c>
      <c r="B17" s="7" t="s">
        <v>43</v>
      </c>
      <c r="C17" s="7" t="s">
        <v>44</v>
      </c>
      <c r="D17" s="7" t="str">
        <f>_xlfn.DISPIMG("ID_EE065F5518324612995FDCA61FF344F2",1)</f>
        <v>=DISPIMG("ID_EE065F5518324612995FDCA61FF344F2",1)</v>
      </c>
      <c r="E17" s="7" t="s">
        <v>9</v>
      </c>
      <c r="F17" s="7">
        <v>54798767</v>
      </c>
    </row>
    <row r="18" ht="26.25" customHeight="1" spans="1:6">
      <c r="A18" s="7">
        <v>16</v>
      </c>
      <c r="B18" s="7" t="s">
        <v>45</v>
      </c>
      <c r="C18" s="7" t="s">
        <v>46</v>
      </c>
      <c r="D18" s="7" t="str">
        <f>_xlfn.DISPIMG("ID_7C7C9457EE15467889CE3F62B018CE32",1)</f>
        <v>=DISPIMG("ID_7C7C9457EE15467889CE3F62B018CE32",1)</v>
      </c>
      <c r="E18" s="7" t="s">
        <v>47</v>
      </c>
      <c r="F18" s="7">
        <v>19927987</v>
      </c>
    </row>
    <row r="19" ht="26.25" customHeight="1" spans="1:6">
      <c r="A19" s="7">
        <v>17</v>
      </c>
      <c r="B19" s="7" t="s">
        <v>48</v>
      </c>
      <c r="C19" s="7" t="s">
        <v>49</v>
      </c>
      <c r="D19" s="7" t="str">
        <f>_xlfn.DISPIMG("ID_78394A856A7F4C99AD20E9A3938524DC",1)</f>
        <v>=DISPIMG("ID_78394A856A7F4C99AD20E9A3938524DC",1)</v>
      </c>
      <c r="E19" s="7" t="s">
        <v>19</v>
      </c>
      <c r="F19" s="7">
        <v>43043412</v>
      </c>
    </row>
    <row r="20" ht="26.25" customHeight="1" spans="1:6">
      <c r="A20" s="7">
        <v>18</v>
      </c>
      <c r="B20" s="7" t="s">
        <v>50</v>
      </c>
      <c r="C20" s="7" t="s">
        <v>51</v>
      </c>
      <c r="D20" s="7" t="str">
        <f>_xlfn.DISPIMG("ID_D904E86C0C444BF0AB1EFB7C47DDB3BB",1)</f>
        <v>=DISPIMG("ID_D904E86C0C444BF0AB1EFB7C47DDB3BB",1)</v>
      </c>
      <c r="E20" s="7" t="s">
        <v>19</v>
      </c>
      <c r="F20" s="7">
        <v>44775216</v>
      </c>
    </row>
    <row r="21" ht="26.25" customHeight="1" spans="1:6">
      <c r="A21" s="7">
        <v>19</v>
      </c>
      <c r="B21" s="7" t="s">
        <v>52</v>
      </c>
      <c r="C21" s="7" t="s">
        <v>53</v>
      </c>
      <c r="D21" s="7" t="str">
        <f>_xlfn.DISPIMG("ID_9DA22D5F11434E4196FA1E6F759517ED",1)</f>
        <v>=DISPIMG("ID_9DA22D5F11434E4196FA1E6F759517ED",1)</v>
      </c>
      <c r="E21" s="7" t="s">
        <v>9</v>
      </c>
      <c r="F21" s="7">
        <v>64203420</v>
      </c>
    </row>
    <row r="22" ht="26.25" customHeight="1" spans="1:6">
      <c r="A22" s="7">
        <v>20</v>
      </c>
      <c r="B22" s="7" t="s">
        <v>54</v>
      </c>
      <c r="C22" s="7" t="s">
        <v>55</v>
      </c>
      <c r="D22" s="7" t="str">
        <f>_xlfn.DISPIMG("ID_D9A72AAAF8A94D20B7310A53E2876A6D",1)</f>
        <v>=DISPIMG("ID_D9A72AAAF8A94D20B7310A53E2876A6D",1)</v>
      </c>
      <c r="E22" s="7" t="s">
        <v>56</v>
      </c>
      <c r="F22" s="7">
        <v>13046852</v>
      </c>
    </row>
    <row r="23" ht="26.25" customHeight="1" spans="1:6">
      <c r="A23" s="7">
        <v>21</v>
      </c>
      <c r="B23" s="7" t="s">
        <v>57</v>
      </c>
      <c r="C23" s="7" t="s">
        <v>58</v>
      </c>
      <c r="D23" s="7" t="str">
        <f>_xlfn.DISPIMG("ID_DFC7D4F7DBA24349812ED311B7708176",1)</f>
        <v>=DISPIMG("ID_DFC7D4F7DBA24349812ED311B7708176",1)</v>
      </c>
      <c r="E23" s="7" t="s">
        <v>19</v>
      </c>
      <c r="F23" s="7">
        <v>9241179</v>
      </c>
    </row>
    <row r="24" ht="26.25" customHeight="1" spans="1:6">
      <c r="A24" s="7">
        <v>22</v>
      </c>
      <c r="B24" s="7" t="s">
        <v>59</v>
      </c>
      <c r="C24" s="7" t="s">
        <v>60</v>
      </c>
      <c r="D24" s="7" t="str">
        <f>_xlfn.DISPIMG("ID_1C2D24E6877F418F8E0B13BBFF87B763",1)</f>
        <v>=DISPIMG("ID_1C2D24E6877F418F8E0B13BBFF87B763",1)</v>
      </c>
      <c r="E24" s="7" t="s">
        <v>9</v>
      </c>
      <c r="F24" s="7">
        <v>33854670</v>
      </c>
    </row>
    <row r="25" ht="26.25" customHeight="1" spans="1:6">
      <c r="A25" s="7">
        <v>23</v>
      </c>
      <c r="B25" s="7" t="s">
        <v>61</v>
      </c>
      <c r="C25" s="7" t="s">
        <v>62</v>
      </c>
      <c r="D25" s="7" t="str">
        <f>_xlfn.DISPIMG("ID_3F09FA23DAA441E7B14254DE30F98AB6",1)</f>
        <v>=DISPIMG("ID_3F09FA23DAA441E7B14254DE30F98AB6",1)</v>
      </c>
      <c r="E25" s="7" t="s">
        <v>42</v>
      </c>
      <c r="F25" s="7">
        <v>9448349</v>
      </c>
    </row>
    <row r="26" ht="26.25" customHeight="1" spans="1:6">
      <c r="A26" s="7">
        <v>24</v>
      </c>
      <c r="B26" s="7" t="s">
        <v>63</v>
      </c>
      <c r="C26" s="7" t="s">
        <v>64</v>
      </c>
      <c r="D26" s="7" t="str">
        <f>_xlfn.DISPIMG("ID_BB9F57FFEF4745D7A4D737D8114B48AA",1)</f>
        <v>=DISPIMG("ID_BB9F57FFEF4745D7A4D737D8114B48AA",1)</v>
      </c>
      <c r="E26" s="7" t="s">
        <v>65</v>
      </c>
      <c r="F26" s="7">
        <v>62055376</v>
      </c>
    </row>
    <row r="27" ht="26.25" customHeight="1" spans="1:6">
      <c r="A27" s="7">
        <v>25</v>
      </c>
      <c r="B27" s="7" t="s">
        <v>66</v>
      </c>
      <c r="C27" s="7" t="s">
        <v>67</v>
      </c>
      <c r="D27" s="7" t="str">
        <f>_xlfn.DISPIMG("ID_6749E49FBC5D4A6B8FB5977A566E50F8",1)</f>
        <v>=DISPIMG("ID_6749E49FBC5D4A6B8FB5977A566E50F8",1)</v>
      </c>
      <c r="E27" s="7" t="s">
        <v>9</v>
      </c>
      <c r="F27" s="7">
        <v>41743124</v>
      </c>
    </row>
    <row r="28" ht="26.25" customHeight="1" spans="1:6">
      <c r="A28" s="7">
        <v>26</v>
      </c>
      <c r="B28" s="7" t="s">
        <v>68</v>
      </c>
      <c r="C28" s="7" t="s">
        <v>69</v>
      </c>
      <c r="D28" s="7" t="str">
        <f>_xlfn.DISPIMG("ID_CF222D624D7A44E3A3B94E8636014498",1)</f>
        <v>=DISPIMG("ID_CF222D624D7A44E3A3B94E8636014498",1)</v>
      </c>
      <c r="E28" s="7" t="s">
        <v>70</v>
      </c>
      <c r="F28" s="7">
        <v>35109680</v>
      </c>
    </row>
    <row r="29" ht="26.25" customHeight="1" spans="1:6">
      <c r="A29" s="7">
        <v>27</v>
      </c>
      <c r="B29" s="7" t="s">
        <v>71</v>
      </c>
      <c r="C29" s="7" t="s">
        <v>72</v>
      </c>
      <c r="D29" s="7" t="str">
        <f>_xlfn.DISPIMG("ID_AE81E8A81D9F4BC6900AE871558815AF",1)</f>
        <v>=DISPIMG("ID_AE81E8A81D9F4BC6900AE871558815AF",1)</v>
      </c>
      <c r="E29" s="7" t="s">
        <v>70</v>
      </c>
      <c r="F29" s="7">
        <v>25199365</v>
      </c>
    </row>
    <row r="30" ht="26.25" customHeight="1" spans="1:6">
      <c r="A30" s="7">
        <v>28</v>
      </c>
      <c r="B30" s="7" t="s">
        <v>73</v>
      </c>
      <c r="C30" s="7" t="s">
        <v>74</v>
      </c>
      <c r="D30" s="7" t="str">
        <f>_xlfn.DISPIMG("ID_1CF0A0E68E2F438186B08D91EF6912A8",1)</f>
        <v>=DISPIMG("ID_1CF0A0E68E2F438186B08D91EF6912A8",1)</v>
      </c>
      <c r="E30" s="7" t="s">
        <v>75</v>
      </c>
      <c r="F30" s="7">
        <v>52916570</v>
      </c>
    </row>
    <row r="31" ht="26.25" customHeight="1" spans="1:6">
      <c r="A31" s="7">
        <v>29</v>
      </c>
      <c r="B31" s="7" t="s">
        <v>76</v>
      </c>
      <c r="C31" s="7" t="s">
        <v>77</v>
      </c>
      <c r="D31" s="7" t="str">
        <f>_xlfn.DISPIMG("ID_18B69D8C76684DEB98464359CC330B50",1)</f>
        <v>=DISPIMG("ID_18B69D8C76684DEB98464359CC330B50",1)</v>
      </c>
      <c r="E31" s="7" t="s">
        <v>39</v>
      </c>
      <c r="F31" s="7">
        <v>8727084</v>
      </c>
    </row>
    <row r="32" ht="26.25" customHeight="1" spans="1:6">
      <c r="A32" s="7">
        <v>30</v>
      </c>
      <c r="B32" s="7" t="s">
        <v>78</v>
      </c>
      <c r="C32" s="7" t="s">
        <v>79</v>
      </c>
      <c r="D32" s="7" t="str">
        <f>_xlfn.DISPIMG("ID_9593240BE79D41C09AA34A5D5F4B4E24",1)</f>
        <v>=DISPIMG("ID_9593240BE79D41C09AA34A5D5F4B4E24",1)</v>
      </c>
      <c r="E32" s="7" t="s">
        <v>47</v>
      </c>
      <c r="F32" s="7">
        <v>3811564</v>
      </c>
    </row>
    <row r="33" ht="26.25" customHeight="1" spans="1:6">
      <c r="A33" s="7">
        <v>31</v>
      </c>
      <c r="B33" s="7" t="s">
        <v>80</v>
      </c>
      <c r="C33" s="7" t="s">
        <v>81</v>
      </c>
      <c r="D33" s="7" t="str">
        <f>_xlfn.DISPIMG("ID_0BEDF361638140E1AE6DE8CA27D0EEB9",1)</f>
        <v>=DISPIMG("ID_0BEDF361638140E1AE6DE8CA27D0EEB9",1)</v>
      </c>
      <c r="E33" s="7" t="s">
        <v>14</v>
      </c>
      <c r="F33" s="7">
        <v>3015964</v>
      </c>
    </row>
    <row r="34" ht="26.25" customHeight="1" spans="1:6">
      <c r="A34" s="7">
        <v>32</v>
      </c>
      <c r="B34" s="7" t="s">
        <v>82</v>
      </c>
      <c r="C34" s="7" t="s">
        <v>83</v>
      </c>
      <c r="D34" s="7" t="str">
        <f>_xlfn.DISPIMG("ID_493B20CF51AE4A1D9BD319049FF56B16",1)</f>
        <v>=DISPIMG("ID_493B20CF51AE4A1D9BD319049FF56B16",1)</v>
      </c>
      <c r="E34" s="7" t="s">
        <v>84</v>
      </c>
      <c r="F34" s="7">
        <v>21184732</v>
      </c>
    </row>
    <row r="35" ht="26.25" customHeight="1" spans="1:6">
      <c r="A35" s="7">
        <v>33</v>
      </c>
      <c r="B35" s="7" t="s">
        <v>85</v>
      </c>
      <c r="C35" s="7" t="s">
        <v>86</v>
      </c>
      <c r="D35" s="7" t="str">
        <f>_xlfn.DISPIMG("ID_7073D7D3BF234C0C89D9124351271DEB",1)</f>
        <v>=DISPIMG("ID_7073D7D3BF234C0C89D9124351271DEB",1)</v>
      </c>
      <c r="E35" s="7" t="s">
        <v>19</v>
      </c>
      <c r="F35" s="7">
        <v>52325589</v>
      </c>
    </row>
    <row r="36" ht="26.25" customHeight="1" spans="1:6">
      <c r="A36" s="7">
        <v>34</v>
      </c>
      <c r="B36" s="7" t="s">
        <v>87</v>
      </c>
      <c r="C36" s="7" t="s">
        <v>88</v>
      </c>
      <c r="D36" s="7" t="str">
        <f>_xlfn.DISPIMG("ID_D9140ADF57BE46BD9EDA41C38C73FBE1",1)</f>
        <v>=DISPIMG("ID_D9140ADF57BE46BD9EDA41C38C73FBE1",1)</v>
      </c>
      <c r="E36" s="7" t="s">
        <v>30</v>
      </c>
      <c r="F36" s="7">
        <v>41078061</v>
      </c>
    </row>
    <row r="37" ht="26.25" customHeight="1" spans="1:6">
      <c r="A37" s="7">
        <v>35</v>
      </c>
      <c r="B37" s="7" t="s">
        <v>89</v>
      </c>
      <c r="C37" s="7" t="s">
        <v>90</v>
      </c>
      <c r="D37" s="7" t="str">
        <f>_xlfn.DISPIMG("ID_12D39DB5FDF744C49DFA68AA92A1B19B",1)</f>
        <v>=DISPIMG("ID_12D39DB5FDF744C49DFA68AA92A1B19B",1)</v>
      </c>
      <c r="E37" s="7" t="s">
        <v>9</v>
      </c>
      <c r="F37" s="7">
        <v>72443009</v>
      </c>
    </row>
    <row r="38" ht="26.25" customHeight="1" spans="1:6">
      <c r="A38" s="7">
        <v>36</v>
      </c>
      <c r="B38" s="7" t="s">
        <v>91</v>
      </c>
      <c r="C38" s="7" t="s">
        <v>92</v>
      </c>
      <c r="D38" s="7" t="str">
        <f>_xlfn.DISPIMG("ID_6C30AC485869458BB1D6C1FF66DF46AA",1)</f>
        <v>=DISPIMG("ID_6C30AC485869458BB1D6C1FF66DF46AA",1)</v>
      </c>
      <c r="E38" s="7" t="s">
        <v>70</v>
      </c>
      <c r="F38" s="7">
        <v>66275145</v>
      </c>
    </row>
    <row r="39" ht="26.25" customHeight="1" spans="1:6">
      <c r="A39" s="7">
        <v>37</v>
      </c>
      <c r="B39" s="7" t="s">
        <v>93</v>
      </c>
      <c r="C39" s="7" t="s">
        <v>94</v>
      </c>
      <c r="D39" s="7" t="str">
        <f>_xlfn.DISPIMG("ID_8A73818808444F0E94194487F241BF82",1)</f>
        <v>=DISPIMG("ID_8A73818808444F0E94194487F241BF82",1)</v>
      </c>
      <c r="E39" s="7" t="s">
        <v>27</v>
      </c>
      <c r="F39" s="7">
        <v>59810218</v>
      </c>
    </row>
    <row r="40" ht="26.25" customHeight="1" spans="1:6">
      <c r="A40" s="7">
        <v>38</v>
      </c>
      <c r="B40" s="7" t="s">
        <v>95</v>
      </c>
      <c r="C40" s="7" t="s">
        <v>96</v>
      </c>
      <c r="D40" s="7" t="str">
        <f>_xlfn.DISPIMG("ID_90216F726AFD4CA0AB457C834D28C56A",1)</f>
        <v>=DISPIMG("ID_90216F726AFD4CA0AB457C834D28C56A",1)</v>
      </c>
      <c r="E40" s="7" t="s">
        <v>19</v>
      </c>
      <c r="F40" s="7">
        <v>10342277</v>
      </c>
    </row>
    <row r="41" ht="26.25" customHeight="1" spans="1:6">
      <c r="A41" s="7">
        <v>39</v>
      </c>
      <c r="B41" s="7" t="s">
        <v>97</v>
      </c>
      <c r="C41" s="7" t="s">
        <v>98</v>
      </c>
      <c r="D41" s="7" t="str">
        <f>_xlfn.DISPIMG("ID_1F8A90B021AD401ABF3166F01554291C",1)</f>
        <v>=DISPIMG("ID_1F8A90B021AD401ABF3166F01554291C",1)</v>
      </c>
      <c r="E41" s="7" t="s">
        <v>99</v>
      </c>
      <c r="F41" s="7">
        <v>11555405</v>
      </c>
    </row>
    <row r="42" ht="26.25" customHeight="1" spans="1:6">
      <c r="A42" s="7">
        <v>40</v>
      </c>
      <c r="B42" s="7" t="s">
        <v>100</v>
      </c>
      <c r="C42" s="7" t="s">
        <v>101</v>
      </c>
      <c r="D42" s="7" t="str">
        <f>_xlfn.DISPIMG("ID_8234D4D1FA4242CE9E800449C5553232",1)</f>
        <v>=DISPIMG("ID_8234D4D1FA4242CE9E800449C5553232",1)</v>
      </c>
      <c r="E42" s="7" t="s">
        <v>14</v>
      </c>
      <c r="F42" s="7">
        <v>40873413</v>
      </c>
    </row>
    <row r="43" s="1" customFormat="1" ht="26.25" customHeight="1" spans="1:6">
      <c r="A43" s="7">
        <v>41</v>
      </c>
      <c r="B43" s="7" t="s">
        <v>102</v>
      </c>
      <c r="C43" s="7" t="s">
        <v>103</v>
      </c>
      <c r="D43" s="7" t="str">
        <f>_xlfn.DISPIMG("ID_44652655A961439BA1CB48111C87FF9F",1)</f>
        <v>=DISPIMG("ID_44652655A961439BA1CB48111C87FF9F",1)</v>
      </c>
      <c r="E43" s="7" t="s">
        <v>9</v>
      </c>
      <c r="F43" s="7">
        <v>4689281</v>
      </c>
    </row>
    <row r="44" ht="26.25" customHeight="1" spans="1:6">
      <c r="A44" s="7">
        <v>42</v>
      </c>
      <c r="B44" s="7" t="s">
        <v>104</v>
      </c>
      <c r="C44" s="7" t="s">
        <v>105</v>
      </c>
      <c r="D44" s="7" t="str">
        <f>_xlfn.DISPIMG("ID_D0707BAB5ABF45E6835133D673017653",1)</f>
        <v>=DISPIMG("ID_D0707BAB5ABF45E6835133D673017653",1)</v>
      </c>
      <c r="E44" s="7" t="s">
        <v>9</v>
      </c>
      <c r="F44" s="7">
        <v>1135381</v>
      </c>
    </row>
    <row r="45" ht="26.25" customHeight="1" spans="1:6">
      <c r="A45" s="7">
        <v>43</v>
      </c>
      <c r="B45" s="7" t="s">
        <v>106</v>
      </c>
      <c r="C45" s="7" t="s">
        <v>107</v>
      </c>
      <c r="D45" s="7" t="str">
        <f>_xlfn.DISPIMG("ID_667846A0A4E84DD09ED1CB85D6380F63",1)</f>
        <v>=DISPIMG("ID_667846A0A4E84DD09ED1CB85D6380F63",1)</v>
      </c>
      <c r="E45" s="7" t="s">
        <v>56</v>
      </c>
      <c r="F45" s="7">
        <v>21035553</v>
      </c>
    </row>
    <row r="46" s="1" customFormat="1" ht="26.25" customHeight="1" spans="1:6">
      <c r="A46" s="7">
        <v>44</v>
      </c>
      <c r="B46" s="7" t="s">
        <v>108</v>
      </c>
      <c r="C46" s="7" t="s">
        <v>109</v>
      </c>
      <c r="D46" s="7" t="str">
        <f>_xlfn.DISPIMG("ID_D35A8A9B3078435E8F27A17896657288",1)</f>
        <v>=DISPIMG("ID_D35A8A9B3078435E8F27A17896657288",1)</v>
      </c>
      <c r="E46" s="7" t="s">
        <v>56</v>
      </c>
      <c r="F46" s="7">
        <v>5613464</v>
      </c>
    </row>
    <row r="47" ht="26.25" customHeight="1" spans="1:6">
      <c r="A47" s="7">
        <v>45</v>
      </c>
      <c r="B47" s="7" t="s">
        <v>110</v>
      </c>
      <c r="C47" s="7" t="s">
        <v>111</v>
      </c>
      <c r="D47" s="7" t="str">
        <f>_xlfn.DISPIMG("ID_E35F643C8EC84B59B828CC2E7E5185DB",1)</f>
        <v>=DISPIMG("ID_E35F643C8EC84B59B828CC2E7E5185DB",1)</v>
      </c>
      <c r="E47" s="7" t="s">
        <v>99</v>
      </c>
      <c r="F47" s="7">
        <v>10779728</v>
      </c>
    </row>
    <row r="48" ht="26.25" customHeight="1" spans="1:6">
      <c r="A48" s="7">
        <v>46</v>
      </c>
      <c r="B48" s="7" t="s">
        <v>112</v>
      </c>
      <c r="C48" s="7" t="s">
        <v>113</v>
      </c>
      <c r="D48" s="7" t="str">
        <f>_xlfn.DISPIMG("ID_164F869E18724D56806E6093E18A966E",1)</f>
        <v>=DISPIMG("ID_164F869E18724D56806E6093E18A966E",1)</v>
      </c>
      <c r="E48" s="7" t="s">
        <v>114</v>
      </c>
      <c r="F48" s="7">
        <v>18049299</v>
      </c>
    </row>
    <row r="49" ht="26.25" customHeight="1" spans="1:6">
      <c r="A49" s="7">
        <v>47</v>
      </c>
      <c r="B49" s="7" t="s">
        <v>115</v>
      </c>
      <c r="C49" s="7" t="s">
        <v>116</v>
      </c>
      <c r="D49" s="7" t="str">
        <f>_xlfn.DISPIMG("ID_C9D22B6AB4B043D8B6D41AA2CA09E242",1)</f>
        <v>=DISPIMG("ID_C9D22B6AB4B043D8B6D41AA2CA09E242",1)</v>
      </c>
      <c r="E49" s="7" t="s">
        <v>19</v>
      </c>
      <c r="F49" s="7">
        <v>15534743</v>
      </c>
    </row>
    <row r="50" ht="26.25" customHeight="1" spans="1:6">
      <c r="A50" s="7">
        <v>48</v>
      </c>
      <c r="B50" s="7" t="s">
        <v>117</v>
      </c>
      <c r="C50" s="7" t="s">
        <v>118</v>
      </c>
      <c r="D50" s="7" t="str">
        <f>_xlfn.DISPIMG("ID_196CF5C4E116460A822C801F3CBFC193",1)</f>
        <v>=DISPIMG("ID_196CF5C4E116460A822C801F3CBFC193",1)</v>
      </c>
      <c r="E50" s="7" t="s">
        <v>19</v>
      </c>
      <c r="F50" s="7">
        <v>35670880</v>
      </c>
    </row>
    <row r="51" ht="26.25" customHeight="1" spans="1:6">
      <c r="A51" s="7">
        <v>49</v>
      </c>
      <c r="B51" s="7" t="s">
        <v>119</v>
      </c>
      <c r="C51" s="7" t="s">
        <v>120</v>
      </c>
      <c r="D51" s="7" t="str">
        <f>_xlfn.DISPIMG("ID_FC47A7A61193453C968F2F66F18A02F4",1)</f>
        <v>=DISPIMG("ID_FC47A7A61193453C968F2F66F18A02F4",1)</v>
      </c>
      <c r="E51" s="7" t="s">
        <v>121</v>
      </c>
      <c r="F51" s="7">
        <v>34962848</v>
      </c>
    </row>
    <row r="52" ht="26.25" customHeight="1" spans="1:6">
      <c r="A52" s="7">
        <v>50</v>
      </c>
      <c r="B52" s="7" t="s">
        <v>122</v>
      </c>
      <c r="C52" s="7" t="s">
        <v>123</v>
      </c>
      <c r="D52" s="7" t="str">
        <f>_xlfn.DISPIMG("ID_5862E9CEF65D4022A2FD1A072BE3B381",1)</f>
        <v>=DISPIMG("ID_5862E9CEF65D4022A2FD1A072BE3B381",1)</v>
      </c>
      <c r="E52" s="7" t="s">
        <v>9</v>
      </c>
      <c r="F52" s="7">
        <v>65916482</v>
      </c>
    </row>
    <row r="53" ht="26.25" customHeight="1" spans="1:6">
      <c r="A53" s="7">
        <v>51</v>
      </c>
      <c r="B53" s="7" t="s">
        <v>124</v>
      </c>
      <c r="C53" s="7" t="s">
        <v>125</v>
      </c>
      <c r="D53" s="7" t="str">
        <f>_xlfn.DISPIMG("ID_E76732EEA0324278880C4FF06708F83F",1)</f>
        <v>=DISPIMG("ID_E76732EEA0324278880C4FF06708F83F",1)</v>
      </c>
      <c r="E53" s="7" t="s">
        <v>19</v>
      </c>
      <c r="F53" s="7">
        <v>3203587</v>
      </c>
    </row>
    <row r="54" ht="26.25" customHeight="1" spans="1:6">
      <c r="A54" s="7">
        <v>52</v>
      </c>
      <c r="B54" s="7" t="s">
        <v>126</v>
      </c>
      <c r="C54" s="7" t="s">
        <v>127</v>
      </c>
      <c r="D54" s="7" t="str">
        <f>_xlfn.DISPIMG("ID_6EA3588AECD44A2D8E7FCC5855C20678",1)</f>
        <v>=DISPIMG("ID_6EA3588AECD44A2D8E7FCC5855C20678",1)</v>
      </c>
      <c r="E54" s="7" t="s">
        <v>128</v>
      </c>
      <c r="F54" s="7">
        <v>8600844</v>
      </c>
    </row>
    <row r="55" ht="26.25" customHeight="1" spans="1:6">
      <c r="A55" s="7">
        <v>53</v>
      </c>
      <c r="B55" s="7" t="s">
        <v>129</v>
      </c>
      <c r="C55" s="7" t="s">
        <v>130</v>
      </c>
      <c r="D55" s="7" t="str">
        <f>_xlfn.DISPIMG("ID_01159ED3A8D449F090C8D2FC20436BE3",1)</f>
        <v>=DISPIMG("ID_01159ED3A8D449F090C8D2FC20436BE3",1)</v>
      </c>
      <c r="E55" s="7" t="s">
        <v>131</v>
      </c>
      <c r="F55" s="7">
        <v>53834044</v>
      </c>
    </row>
    <row r="56" ht="26.25" customHeight="1" spans="1:6">
      <c r="A56" s="7">
        <v>54</v>
      </c>
      <c r="B56" s="7" t="s">
        <v>132</v>
      </c>
      <c r="C56" s="7" t="s">
        <v>133</v>
      </c>
      <c r="D56" s="7" t="str">
        <f>_xlfn.DISPIMG("ID_76B728BC65124965944B174B801272DC",1)</f>
        <v>=DISPIMG("ID_76B728BC65124965944B174B801272DC",1)</v>
      </c>
      <c r="E56" s="7" t="s">
        <v>99</v>
      </c>
      <c r="F56" s="7">
        <v>11664167</v>
      </c>
    </row>
    <row r="57" ht="26.25" customHeight="1" spans="1:6">
      <c r="A57" s="7">
        <v>55</v>
      </c>
      <c r="B57" s="7" t="s">
        <v>134</v>
      </c>
      <c r="C57" s="7" t="s">
        <v>135</v>
      </c>
      <c r="D57" s="7" t="str">
        <f>_xlfn.DISPIMG("ID_E822658F58F74674A127D9034C9BA50E",1)</f>
        <v>=DISPIMG("ID_E822658F58F74674A127D9034C9BA50E",1)</v>
      </c>
      <c r="E57" s="7" t="s">
        <v>14</v>
      </c>
      <c r="F57" s="7">
        <v>49076076</v>
      </c>
    </row>
    <row r="58" ht="26.25" customHeight="1" spans="1:6">
      <c r="A58" s="7">
        <v>56</v>
      </c>
      <c r="B58" s="7" t="s">
        <v>136</v>
      </c>
      <c r="C58" s="7" t="s">
        <v>137</v>
      </c>
      <c r="D58" s="7" t="str">
        <f>_xlfn.DISPIMG("ID_4465A750C978466789C9BCCD7E197C5C",1)</f>
        <v>=DISPIMG("ID_4465A750C978466789C9BCCD7E197C5C",1)</v>
      </c>
      <c r="E58" s="7" t="s">
        <v>138</v>
      </c>
      <c r="F58" s="7">
        <v>4142877</v>
      </c>
    </row>
    <row r="59" ht="26.25" customHeight="1" spans="1:6">
      <c r="A59" s="7">
        <v>57</v>
      </c>
      <c r="B59" s="7" t="s">
        <v>139</v>
      </c>
      <c r="C59" s="7" t="s">
        <v>140</v>
      </c>
      <c r="D59" s="7" t="str">
        <f>_xlfn.DISPIMG("ID_F42486FCFC9C44D6AE6C82BE4140C8CE",1)</f>
        <v>=DISPIMG("ID_F42486FCFC9C44D6AE6C82BE4140C8CE",1)</v>
      </c>
      <c r="E59" s="7" t="s">
        <v>128</v>
      </c>
      <c r="F59" s="7">
        <v>6523569</v>
      </c>
    </row>
    <row r="60" ht="26.25" customHeight="1" spans="1:6">
      <c r="A60" s="7">
        <v>58</v>
      </c>
      <c r="B60" s="7" t="s">
        <v>141</v>
      </c>
      <c r="C60" s="7" t="s">
        <v>142</v>
      </c>
      <c r="D60" s="7" t="str">
        <f>_xlfn.DISPIMG("ID_01F938D837C94C3C921A5F91B544D356",1)</f>
        <v>=DISPIMG("ID_01F938D837C94C3C921A5F91B544D356",1)</v>
      </c>
      <c r="E60" s="7" t="s">
        <v>9</v>
      </c>
      <c r="F60" s="7">
        <v>6750833</v>
      </c>
    </row>
    <row r="61" ht="26.25" customHeight="1" spans="1:6">
      <c r="A61" s="7">
        <v>59</v>
      </c>
      <c r="B61" s="7" t="s">
        <v>143</v>
      </c>
      <c r="C61" s="7" t="s">
        <v>144</v>
      </c>
      <c r="D61" s="7" t="str">
        <f>_xlfn.DISPIMG("ID_5D2B33F7F21B4B7A81BEDB1455A0A56D",1)</f>
        <v>=DISPIMG("ID_5D2B33F7F21B4B7A81BEDB1455A0A56D",1)</v>
      </c>
      <c r="E61" s="7" t="s">
        <v>9</v>
      </c>
      <c r="F61" s="7">
        <v>57082163</v>
      </c>
    </row>
    <row r="62" ht="26.25" customHeight="1" spans="1:6">
      <c r="A62" s="7">
        <v>60</v>
      </c>
      <c r="B62" s="7" t="s">
        <v>145</v>
      </c>
      <c r="C62" s="7" t="s">
        <v>146</v>
      </c>
      <c r="D62" s="7" t="str">
        <f>_xlfn.DISPIMG("ID_CB47F52115874900BE9C7FB88E8EBBA0",1)</f>
        <v>=DISPIMG("ID_CB47F52115874900BE9C7FB88E8EBBA0",1)</v>
      </c>
      <c r="E62" s="7" t="s">
        <v>9</v>
      </c>
      <c r="F62" s="7">
        <v>1768312</v>
      </c>
    </row>
    <row r="63" ht="26.25" customHeight="1" spans="1:6">
      <c r="A63" s="7">
        <v>61</v>
      </c>
      <c r="B63" s="7" t="s">
        <v>147</v>
      </c>
      <c r="C63" s="7" t="s">
        <v>148</v>
      </c>
      <c r="D63" s="7" t="str">
        <f>_xlfn.DISPIMG("ID_52E9E4B17CAB4554B2281121803342BB",1)</f>
        <v>=DISPIMG("ID_52E9E4B17CAB4554B2281121803342BB",1)</v>
      </c>
      <c r="E63" s="7" t="s">
        <v>149</v>
      </c>
      <c r="F63" s="7">
        <v>59105683</v>
      </c>
    </row>
    <row r="64" ht="26.25" customHeight="1" spans="1:6">
      <c r="A64" s="7">
        <v>62</v>
      </c>
      <c r="B64" s="7" t="s">
        <v>150</v>
      </c>
      <c r="C64" s="7" t="s">
        <v>151</v>
      </c>
      <c r="D64" s="7" t="str">
        <f>_xlfn.DISPIMG("ID_1DE0462D98A1462C9C2A84278320AC9B",1)</f>
        <v>=DISPIMG("ID_1DE0462D98A1462C9C2A84278320AC9B",1)</v>
      </c>
      <c r="E64" s="7" t="s">
        <v>19</v>
      </c>
      <c r="F64" s="7">
        <v>7728186</v>
      </c>
    </row>
    <row r="65" ht="26.25" customHeight="1" spans="1:6">
      <c r="A65" s="7">
        <v>63</v>
      </c>
      <c r="B65" s="7" t="s">
        <v>152</v>
      </c>
      <c r="C65" s="7" t="s">
        <v>153</v>
      </c>
      <c r="D65" s="7" t="str">
        <f>_xlfn.DISPIMG("ID_BDD7F47F081744EC96FA7B345268F030",1)</f>
        <v>=DISPIMG("ID_BDD7F47F081744EC96FA7B345268F030",1)</v>
      </c>
      <c r="E65" s="7" t="s">
        <v>121</v>
      </c>
      <c r="F65" s="7">
        <v>19098140</v>
      </c>
    </row>
    <row r="66" ht="26.25" customHeight="1" spans="1:6">
      <c r="A66" s="7">
        <v>64</v>
      </c>
      <c r="B66" s="7" t="s">
        <v>154</v>
      </c>
      <c r="C66" s="7" t="s">
        <v>155</v>
      </c>
      <c r="D66" s="7" t="str">
        <f>_xlfn.DISPIMG("ID_0075C3CFE5C049F2849254231D1099D3",1)</f>
        <v>=DISPIMG("ID_0075C3CFE5C049F2849254231D1099D3",1)</v>
      </c>
      <c r="E66" s="7" t="s">
        <v>84</v>
      </c>
      <c r="F66" s="7">
        <v>41291199</v>
      </c>
    </row>
    <row r="67" ht="26.25" customHeight="1" spans="1:6">
      <c r="A67" s="7">
        <v>65</v>
      </c>
      <c r="B67" s="7" t="s">
        <v>156</v>
      </c>
      <c r="C67" s="7" t="s">
        <v>157</v>
      </c>
      <c r="D67" s="7" t="str">
        <f>_xlfn.DISPIMG("ID_12D20C8F2ED5495AA03277B231CAF444",1)</f>
        <v>=DISPIMG("ID_12D20C8F2ED5495AA03277B231CAF444",1)</v>
      </c>
      <c r="E67" s="7" t="s">
        <v>9</v>
      </c>
      <c r="F67" s="7">
        <v>10976724</v>
      </c>
    </row>
    <row r="68" ht="26.25" customHeight="1" spans="1:6">
      <c r="A68" s="7">
        <v>66</v>
      </c>
      <c r="B68" s="7" t="s">
        <v>158</v>
      </c>
      <c r="C68" s="7" t="s">
        <v>159</v>
      </c>
      <c r="D68" s="7" t="str">
        <f>_xlfn.DISPIMG("ID_C1B26B8A4C3B48119C44C50509A32202",1)</f>
        <v>=DISPIMG("ID_C1B26B8A4C3B48119C44C50509A32202",1)</v>
      </c>
      <c r="E68" s="7" t="s">
        <v>14</v>
      </c>
      <c r="F68" s="7">
        <v>255779</v>
      </c>
    </row>
    <row r="69" ht="26.25" customHeight="1" spans="1:6">
      <c r="A69" s="7">
        <v>67</v>
      </c>
      <c r="B69" s="7" t="s">
        <v>160</v>
      </c>
      <c r="C69" s="7" t="s">
        <v>161</v>
      </c>
      <c r="D69" s="7" t="str">
        <f>_xlfn.DISPIMG("ID_2E54348A3A2E40AA82ED0827BAE1018F",1)</f>
        <v>=DISPIMG("ID_2E54348A3A2E40AA82ED0827BAE1018F",1)</v>
      </c>
      <c r="E69" s="7" t="s">
        <v>24</v>
      </c>
      <c r="F69" s="7">
        <v>56891456</v>
      </c>
    </row>
    <row r="70" ht="26.25" customHeight="1" spans="1:6">
      <c r="A70" s="7">
        <v>68</v>
      </c>
      <c r="B70" s="7" t="s">
        <v>162</v>
      </c>
      <c r="C70" s="7" t="s">
        <v>163</v>
      </c>
      <c r="D70" s="7" t="str">
        <f>_xlfn.DISPIMG("ID_BAAE97D5F145436C8DE445D3421A93B2",1)</f>
        <v>=DISPIMG("ID_BAAE97D5F145436C8DE445D3421A93B2",1)</v>
      </c>
      <c r="E70" s="7" t="s">
        <v>9</v>
      </c>
      <c r="F70" s="7">
        <v>36427891</v>
      </c>
    </row>
    <row r="71" ht="26.25" customHeight="1" spans="1:6">
      <c r="A71" s="7">
        <v>69</v>
      </c>
      <c r="B71" s="7" t="s">
        <v>164</v>
      </c>
      <c r="C71" s="7" t="s">
        <v>165</v>
      </c>
      <c r="D71" s="7" t="str">
        <f>_xlfn.DISPIMG("ID_E3A8B8F32EF842159667567DBFD815F1",1)</f>
        <v>=DISPIMG("ID_E3A8B8F32EF842159667567DBFD815F1",1)</v>
      </c>
      <c r="E71" s="7" t="s">
        <v>138</v>
      </c>
      <c r="F71" s="7">
        <v>19624012</v>
      </c>
    </row>
    <row r="72" ht="26.25" customHeight="1" spans="1:6">
      <c r="A72" s="7">
        <v>70</v>
      </c>
      <c r="B72" s="7" t="s">
        <v>166</v>
      </c>
      <c r="C72" s="7" t="s">
        <v>167</v>
      </c>
      <c r="D72" s="7" t="str">
        <f>_xlfn.DISPIMG("ID_83D1B34AE519412CB7DC606D98BE109D",1)</f>
        <v>=DISPIMG("ID_83D1B34AE519412CB7DC606D98BE109D",1)</v>
      </c>
      <c r="E72" s="7" t="s">
        <v>168</v>
      </c>
      <c r="F72" s="7">
        <v>1589522</v>
      </c>
    </row>
    <row r="73" ht="26.25" customHeight="1" spans="1:6">
      <c r="A73" s="7">
        <v>71</v>
      </c>
      <c r="B73" s="7" t="s">
        <v>169</v>
      </c>
      <c r="C73" s="7" t="s">
        <v>170</v>
      </c>
      <c r="D73" s="7" t="str">
        <f>_xlfn.DISPIMG("ID_1434EEC885FE476EBE404596EF9F24B4",1)</f>
        <v>=DISPIMG("ID_1434EEC885FE476EBE404596EF9F24B4",1)</v>
      </c>
      <c r="E73" s="7" t="s">
        <v>171</v>
      </c>
      <c r="F73" s="7">
        <v>63840763</v>
      </c>
    </row>
    <row r="74" ht="26.25" customHeight="1" spans="1:6">
      <c r="A74" s="7">
        <v>72</v>
      </c>
      <c r="B74" s="7" t="s">
        <v>172</v>
      </c>
      <c r="C74" s="7" t="s">
        <v>173</v>
      </c>
      <c r="D74" s="7" t="str">
        <f>_xlfn.DISPIMG("ID_D2BAAA1226304D66A7BCE4D67669F5A3",1)</f>
        <v>=DISPIMG("ID_D2BAAA1226304D66A7BCE4D67669F5A3",1)</v>
      </c>
      <c r="E74" s="7" t="s">
        <v>131</v>
      </c>
      <c r="F74" s="7">
        <v>26713272</v>
      </c>
    </row>
    <row r="75" ht="26.25" customHeight="1" spans="1:6">
      <c r="A75" s="7">
        <v>73</v>
      </c>
      <c r="B75" s="7" t="s">
        <v>174</v>
      </c>
      <c r="C75" s="7" t="s">
        <v>175</v>
      </c>
      <c r="D75" s="7" t="str">
        <f>_xlfn.DISPIMG("ID_3B4E04C3E7AF4041AB8A9A298780D14B",1)</f>
        <v>=DISPIMG("ID_3B4E04C3E7AF4041AB8A9A298780D14B",1)</v>
      </c>
      <c r="E75" s="7" t="s">
        <v>131</v>
      </c>
      <c r="F75" s="7">
        <v>13609980</v>
      </c>
    </row>
    <row r="76" ht="26.25" customHeight="1" spans="1:6">
      <c r="A76" s="7">
        <v>74</v>
      </c>
      <c r="B76" s="7" t="s">
        <v>176</v>
      </c>
      <c r="C76" s="7" t="s">
        <v>177</v>
      </c>
      <c r="D76" s="7" t="str">
        <f>_xlfn.DISPIMG("ID_28BC66150A6F404BA02E8B40F21D25D9",1)</f>
        <v>=DISPIMG("ID_28BC66150A6F404BA02E8B40F21D25D9",1)</v>
      </c>
      <c r="E76" s="7" t="s">
        <v>19</v>
      </c>
      <c r="F76" s="7">
        <v>16515507</v>
      </c>
    </row>
    <row r="77" ht="26.25" customHeight="1" spans="1:6">
      <c r="A77" s="7">
        <v>75</v>
      </c>
      <c r="B77" s="7" t="s">
        <v>178</v>
      </c>
      <c r="C77" s="7" t="s">
        <v>179</v>
      </c>
      <c r="D77" s="7" t="str">
        <f>_xlfn.DISPIMG("ID_7BAF9D5AF8004F0A9FF3708D0A8D6208",1)</f>
        <v>=DISPIMG("ID_7BAF9D5AF8004F0A9FF3708D0A8D6208",1)</v>
      </c>
      <c r="E77" s="7" t="s">
        <v>99</v>
      </c>
      <c r="F77" s="7">
        <v>46804113</v>
      </c>
    </row>
    <row r="78" ht="26.25" customHeight="1" spans="1:6">
      <c r="A78" s="7">
        <v>76</v>
      </c>
      <c r="B78" s="7" t="s">
        <v>180</v>
      </c>
      <c r="C78" s="7" t="s">
        <v>181</v>
      </c>
      <c r="D78" s="7" t="str">
        <f>_xlfn.DISPIMG("ID_902B3656EE7248FF8AEF57F1888CBACF",1)</f>
        <v>=DISPIMG("ID_902B3656EE7248FF8AEF57F1888CBACF",1)</v>
      </c>
      <c r="E78" s="7" t="s">
        <v>9</v>
      </c>
      <c r="F78" s="7">
        <v>3870498</v>
      </c>
    </row>
    <row r="79" ht="26.25" customHeight="1" spans="1:6">
      <c r="A79" s="7">
        <v>77</v>
      </c>
      <c r="B79" s="7" t="s">
        <v>182</v>
      </c>
      <c r="C79" s="7" t="s">
        <v>183</v>
      </c>
      <c r="D79" s="7" t="str">
        <f>_xlfn.DISPIMG("ID_5B5E79EA444F42008ECACFB5A7D0A4C0",1)</f>
        <v>=DISPIMG("ID_5B5E79EA444F42008ECACFB5A7D0A4C0",1)</v>
      </c>
      <c r="E79" s="7" t="s">
        <v>56</v>
      </c>
      <c r="F79" s="7">
        <v>3412665</v>
      </c>
    </row>
    <row r="80" ht="26.25" customHeight="1" spans="1:6">
      <c r="A80" s="7">
        <v>78</v>
      </c>
      <c r="B80" s="7" t="s">
        <v>184</v>
      </c>
      <c r="C80" s="7" t="s">
        <v>185</v>
      </c>
      <c r="D80" s="7" t="str">
        <f>_xlfn.DISPIMG("ID_A87CEDAFED0F435DB7F2275982D0B730",1)</f>
        <v>=DISPIMG("ID_A87CEDAFED0F435DB7F2275982D0B730",1)</v>
      </c>
      <c r="E80" s="7" t="s">
        <v>9</v>
      </c>
      <c r="F80" s="7">
        <v>13906210</v>
      </c>
    </row>
    <row r="81" ht="26.25" customHeight="1" spans="1:6">
      <c r="A81" s="7">
        <v>79</v>
      </c>
      <c r="B81" s="7" t="s">
        <v>186</v>
      </c>
      <c r="C81" s="7" t="s">
        <v>187</v>
      </c>
      <c r="D81" s="7" t="str">
        <f>_xlfn.DISPIMG("ID_CCF3373A28FD4433B5E3AD6FE8C8634D",1)</f>
        <v>=DISPIMG("ID_CCF3373A28FD4433B5E3AD6FE8C8634D",1)</v>
      </c>
      <c r="E81" s="7" t="s">
        <v>19</v>
      </c>
      <c r="F81" s="7">
        <v>64615299</v>
      </c>
    </row>
    <row r="82" ht="26.25" customHeight="1" spans="1:6">
      <c r="A82" s="7">
        <v>80</v>
      </c>
      <c r="B82" s="7" t="s">
        <v>188</v>
      </c>
      <c r="C82" s="7" t="s">
        <v>189</v>
      </c>
      <c r="D82" s="7" t="str">
        <f>_xlfn.DISPIMG("ID_EA082C6F78D7438FA596464D1665FE50",1)</f>
        <v>=DISPIMG("ID_EA082C6F78D7438FA596464D1665FE50",1)</v>
      </c>
      <c r="E82" s="7" t="s">
        <v>19</v>
      </c>
      <c r="F82" s="7">
        <v>6050021</v>
      </c>
    </row>
    <row r="83" ht="26.25" customHeight="1" spans="1:6">
      <c r="A83" s="7">
        <v>81</v>
      </c>
      <c r="B83" s="7" t="s">
        <v>190</v>
      </c>
      <c r="C83" s="10" t="s">
        <v>191</v>
      </c>
      <c r="D83" s="7" t="str">
        <f>_xlfn.DISPIMG("ID_5B2988A5CEAD4DC49C84FE191F6600C0",1)</f>
        <v>=DISPIMG("ID_5B2988A5CEAD4DC49C84FE191F6600C0",1)</v>
      </c>
      <c r="E83" s="7" t="s">
        <v>9</v>
      </c>
      <c r="F83" s="7">
        <v>25477009</v>
      </c>
    </row>
    <row r="84" ht="26.25" customHeight="1" spans="1:6">
      <c r="A84" s="7">
        <v>82</v>
      </c>
      <c r="B84" s="7" t="s">
        <v>192</v>
      </c>
      <c r="C84" s="11" t="s">
        <v>193</v>
      </c>
      <c r="D84" s="7" t="str">
        <f>_xlfn.DISPIMG("ID_B979EA7F31474BFBB0971B4A61AC3A0D",1)</f>
        <v>=DISPIMG("ID_B979EA7F31474BFBB0971B4A61AC3A0D",1)</v>
      </c>
      <c r="E84" s="7" t="s">
        <v>19</v>
      </c>
      <c r="F84" s="7">
        <v>1173793</v>
      </c>
    </row>
    <row r="85" s="1" customFormat="1" ht="26.25" customHeight="1" spans="1:6">
      <c r="A85" s="7">
        <v>83</v>
      </c>
      <c r="B85" s="7" t="s">
        <v>194</v>
      </c>
      <c r="C85" s="10" t="s">
        <v>195</v>
      </c>
      <c r="D85" s="7" t="str">
        <f>_xlfn.DISPIMG("ID_631062CAE7DE445A9134BBBC18106085",1)</f>
        <v>=DISPIMG("ID_631062CAE7DE445A9134BBBC18106085",1)</v>
      </c>
      <c r="E85" s="7" t="s">
        <v>19</v>
      </c>
      <c r="F85" s="7">
        <v>57061263</v>
      </c>
    </row>
    <row r="86" ht="26.25" customHeight="1" spans="1:6">
      <c r="A86" s="7">
        <v>84</v>
      </c>
      <c r="B86" s="7" t="s">
        <v>196</v>
      </c>
      <c r="C86" s="10" t="s">
        <v>197</v>
      </c>
      <c r="D86" s="7" t="str">
        <f>_xlfn.DISPIMG("ID_891D5E0BAB464D2ABED892C4B85DB95F",1)</f>
        <v>=DISPIMG("ID_891D5E0BAB464D2ABED892C4B85DB95F",1)</v>
      </c>
      <c r="E86" s="7" t="s">
        <v>9</v>
      </c>
      <c r="F86" s="7">
        <v>55722899</v>
      </c>
    </row>
    <row r="87" ht="26.25" customHeight="1" spans="1:6">
      <c r="A87" s="7">
        <v>85</v>
      </c>
      <c r="B87" s="7" t="s">
        <v>198</v>
      </c>
      <c r="C87" s="10" t="s">
        <v>199</v>
      </c>
      <c r="D87" s="7" t="str">
        <f>_xlfn.DISPIMG("ID_6E5449F529AB4643A2733C63A990F1D8",1)</f>
        <v>=DISPIMG("ID_6E5449F529AB4643A2733C63A990F1D8",1)</v>
      </c>
      <c r="E87" s="7" t="s">
        <v>19</v>
      </c>
      <c r="F87" s="7">
        <v>3072457</v>
      </c>
    </row>
    <row r="88" ht="26.25" customHeight="1" spans="1:6">
      <c r="A88" s="7">
        <v>86</v>
      </c>
      <c r="B88" s="7" t="s">
        <v>200</v>
      </c>
      <c r="C88" s="7" t="s">
        <v>201</v>
      </c>
      <c r="D88" s="7" t="str">
        <f>_xlfn.DISPIMG("ID_6110BB5B4C254FECBBEAE6E338F1C01B",1)</f>
        <v>=DISPIMG("ID_6110BB5B4C254FECBBEAE6E338F1C01B",1)</v>
      </c>
      <c r="E88" s="7" t="s">
        <v>19</v>
      </c>
      <c r="F88" s="7">
        <v>49047275</v>
      </c>
    </row>
    <row r="89" s="1" customFormat="1" ht="26.25" customHeight="1" spans="1:6">
      <c r="A89" s="7">
        <v>87</v>
      </c>
      <c r="B89" s="7" t="s">
        <v>202</v>
      </c>
      <c r="C89" s="7" t="s">
        <v>203</v>
      </c>
      <c r="D89" s="7" t="str">
        <f>_xlfn.DISPIMG("ID_031B491CF0414C8CA3F3AB7CFAD9CC14",1)</f>
        <v>=DISPIMG("ID_031B491CF0414C8CA3F3AB7CFAD9CC14",1)</v>
      </c>
      <c r="E89" s="7" t="s">
        <v>9</v>
      </c>
      <c r="F89" s="7">
        <v>33137022</v>
      </c>
    </row>
    <row r="90" ht="26.25" customHeight="1" spans="1:6">
      <c r="A90" s="7">
        <v>88</v>
      </c>
      <c r="B90" s="7" t="s">
        <v>204</v>
      </c>
      <c r="C90" s="7" t="s">
        <v>205</v>
      </c>
      <c r="D90" s="7" t="str">
        <f>_xlfn.DISPIMG("ID_FF1B74E42ADF49DA82E6610999007B27",1)</f>
        <v>=DISPIMG("ID_FF1B74E42ADF49DA82E6610999007B27",1)</v>
      </c>
      <c r="E90" s="7" t="s">
        <v>56</v>
      </c>
      <c r="F90" s="7">
        <v>51177434</v>
      </c>
    </row>
    <row r="91" ht="26.25" customHeight="1" spans="1:6">
      <c r="A91" s="7">
        <v>89</v>
      </c>
      <c r="B91" s="7" t="s">
        <v>206</v>
      </c>
      <c r="C91" s="7" t="s">
        <v>207</v>
      </c>
      <c r="D91" s="7" t="str">
        <f>_xlfn.DISPIMG("ID_7D6C51F9DDBF4BA197AD482190AA083B",1)</f>
        <v>=DISPIMG("ID_7D6C51F9DDBF4BA197AD482190AA083B",1)</v>
      </c>
      <c r="E91" s="7" t="s">
        <v>114</v>
      </c>
      <c r="F91" s="7">
        <v>31171163</v>
      </c>
    </row>
    <row r="92" ht="26.25" customHeight="1" spans="1:6">
      <c r="A92" s="7">
        <v>90</v>
      </c>
      <c r="B92" s="7" t="s">
        <v>208</v>
      </c>
      <c r="C92" s="7" t="s">
        <v>209</v>
      </c>
      <c r="D92" s="7" t="str">
        <f>_xlfn.DISPIMG("ID_5638A28202204BBEA3D71E8208145F72",1)</f>
        <v>=DISPIMG("ID_5638A28202204BBEA3D71E8208145F72",1)</v>
      </c>
      <c r="E92" s="7" t="s">
        <v>99</v>
      </c>
      <c r="F92" s="7">
        <v>19862129</v>
      </c>
    </row>
    <row r="93" ht="26.25" customHeight="1" spans="1:6">
      <c r="A93" s="7">
        <v>91</v>
      </c>
      <c r="B93" s="7" t="s">
        <v>210</v>
      </c>
      <c r="C93" s="7" t="s">
        <v>211</v>
      </c>
      <c r="D93" s="7" t="str">
        <f>_xlfn.DISPIMG("ID_D1DF354FD41C460E994FFB2B62DDFA13",1)</f>
        <v>=DISPIMG("ID_D1DF354FD41C460E994FFB2B62DDFA13",1)</v>
      </c>
      <c r="E93" s="7" t="s">
        <v>19</v>
      </c>
      <c r="F93" s="7">
        <v>28866533</v>
      </c>
    </row>
    <row r="94" s="1" customFormat="1" ht="26.25" customHeight="1" spans="1:6">
      <c r="A94" s="7">
        <v>92</v>
      </c>
      <c r="B94" s="7" t="s">
        <v>212</v>
      </c>
      <c r="C94" s="7" t="s">
        <v>213</v>
      </c>
      <c r="D94" s="7" t="str">
        <f>_xlfn.DISPIMG("ID_E77349B2664C436ABADDEF1C084FA062",1)</f>
        <v>=DISPIMG("ID_E77349B2664C436ABADDEF1C084FA062",1)</v>
      </c>
      <c r="E94" s="7" t="s">
        <v>47</v>
      </c>
      <c r="F94" s="7">
        <v>9727237</v>
      </c>
    </row>
    <row r="95" ht="26.25" customHeight="1" spans="1:6">
      <c r="A95" s="7">
        <v>93</v>
      </c>
      <c r="B95" s="7" t="s">
        <v>214</v>
      </c>
      <c r="C95" s="7" t="s">
        <v>215</v>
      </c>
      <c r="D95" s="7" t="str">
        <f>_xlfn.DISPIMG("ID_707D515F9B0C439A81C23C575EE3A12B",1)</f>
        <v>=DISPIMG("ID_707D515F9B0C439A81C23C575EE3A12B",1)</v>
      </c>
      <c r="E95" s="7" t="s">
        <v>75</v>
      </c>
      <c r="F95" s="7">
        <v>33212052</v>
      </c>
    </row>
    <row r="96" ht="26.25" customHeight="1" spans="1:6">
      <c r="A96" s="7">
        <v>94</v>
      </c>
      <c r="B96" s="7" t="s">
        <v>216</v>
      </c>
      <c r="C96" s="7" t="s">
        <v>217</v>
      </c>
      <c r="D96" s="7" t="str">
        <f>_xlfn.DISPIMG("ID_FA59231095AE4CAEB20EAD8D41F8E32F",1)</f>
        <v>=DISPIMG("ID_FA59231095AE4CAEB20EAD8D41F8E32F",1)</v>
      </c>
      <c r="E96" s="7" t="s">
        <v>19</v>
      </c>
      <c r="F96" s="7">
        <v>15523831</v>
      </c>
    </row>
    <row r="97" ht="26.25" customHeight="1" spans="1:6">
      <c r="A97" s="7">
        <v>95</v>
      </c>
      <c r="B97" s="7" t="s">
        <v>218</v>
      </c>
      <c r="C97" s="7" t="s">
        <v>219</v>
      </c>
      <c r="D97" s="7" t="str">
        <f>_xlfn.DISPIMG("ID_A8427E9FDCEC43C994EBD05E890BA45B",1)</f>
        <v>=DISPIMG("ID_A8427E9FDCEC43C994EBD05E890BA45B",1)</v>
      </c>
      <c r="E97" s="7" t="s">
        <v>171</v>
      </c>
      <c r="F97" s="7">
        <v>1597534565</v>
      </c>
    </row>
    <row r="98" ht="26.25" customHeight="1" spans="1:6">
      <c r="A98" s="7">
        <v>96</v>
      </c>
      <c r="B98" s="7" t="s">
        <v>220</v>
      </c>
      <c r="C98" s="7" t="s">
        <v>221</v>
      </c>
      <c r="D98" s="7" t="str">
        <f>_xlfn.DISPIMG("ID_F5A246EF7BC9448FB0266EFE1F73E29B",1)</f>
        <v>=DISPIMG("ID_F5A246EF7BC9448FB0266EFE1F73E29B",1)</v>
      </c>
      <c r="E98" s="7" t="s">
        <v>70</v>
      </c>
      <c r="F98" s="7">
        <v>64183059</v>
      </c>
    </row>
    <row r="99" ht="26.25" customHeight="1" spans="1:6">
      <c r="A99" s="7">
        <v>97</v>
      </c>
      <c r="B99" s="7" t="s">
        <v>222</v>
      </c>
      <c r="C99" s="7" t="s">
        <v>223</v>
      </c>
      <c r="D99" s="7" t="str">
        <f>_xlfn.DISPIMG("ID_708EA9B7CCD6485A9D5B4D80DBAACEA4",1)</f>
        <v>=DISPIMG("ID_708EA9B7CCD6485A9D5B4D80DBAACEA4",1)</v>
      </c>
      <c r="E99" s="7" t="s">
        <v>224</v>
      </c>
      <c r="F99" s="7">
        <v>4273246</v>
      </c>
    </row>
    <row r="100" ht="26.25" customHeight="1" spans="1:6">
      <c r="A100" s="7">
        <v>98</v>
      </c>
      <c r="B100" s="7" t="s">
        <v>225</v>
      </c>
      <c r="C100" s="7" t="s">
        <v>226</v>
      </c>
      <c r="D100" s="7" t="str">
        <f>_xlfn.DISPIMG("ID_A7BD2B06BB324F97BA9ED3D969C0AB63",1)</f>
        <v>=DISPIMG("ID_A7BD2B06BB324F97BA9ED3D969C0AB63",1)</v>
      </c>
      <c r="E100" s="7" t="s">
        <v>131</v>
      </c>
      <c r="F100" s="7">
        <v>27804565</v>
      </c>
    </row>
    <row r="101" ht="26.25" customHeight="1" spans="1:6">
      <c r="A101" s="7">
        <v>99</v>
      </c>
      <c r="B101" s="6" t="s">
        <v>227</v>
      </c>
      <c r="C101" s="6" t="s">
        <v>228</v>
      </c>
      <c r="D101" s="6" t="str">
        <f>_xlfn.DISPIMG("ID_15386100681340E1BBF5D97121C8267F",1)</f>
        <v>=DISPIMG("ID_15386100681340E1BBF5D97121C8267F",1)</v>
      </c>
      <c r="E101" s="6" t="s">
        <v>14</v>
      </c>
      <c r="F101" s="6">
        <v>48358034</v>
      </c>
    </row>
    <row r="102" ht="26.25" customHeight="1" spans="1:6">
      <c r="A102" s="7">
        <v>100</v>
      </c>
      <c r="B102" s="7" t="s">
        <v>229</v>
      </c>
      <c r="C102" s="7" t="s">
        <v>230</v>
      </c>
      <c r="D102" s="9" t="str">
        <f>_xlfn.DISPIMG("ID_43554289D0AD4133BC86A696F8270491",1)</f>
        <v>=DISPIMG("ID_43554289D0AD4133BC86A696F8270491",1)</v>
      </c>
      <c r="E102" s="7" t="s">
        <v>9</v>
      </c>
      <c r="F102" s="7">
        <v>18346664</v>
      </c>
    </row>
    <row r="103" ht="26.25" customHeight="1"/>
  </sheetData>
  <autoFilter xmlns:etc="http://www.wps.cn/officeDocument/2017/etCustomData" ref="A2:XEK1048553" etc:filterBottomFollowUsedRange="0">
    <extLst/>
  </autoFilter>
  <mergeCells count="1">
    <mergeCell ref="A1:F1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网审通过123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啥</cp:lastModifiedBy>
  <dcterms:created xsi:type="dcterms:W3CDTF">2006-09-16T00:00:00Z</dcterms:created>
  <dcterms:modified xsi:type="dcterms:W3CDTF">2026-09-07T07:15:07Z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8A8AB75265E0450CBDAC7F1C98DA1CC6_13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